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-8vp0LY_BT3Pobp_MmnKYSr8jymxddHQ\Investment\Data\DIRF\2026-27\"/>
    </mc:Choice>
  </mc:AlternateContent>
  <xr:revisionPtr revIDLastSave="0" documentId="13_ncr:1_{76DDABE0-3DB6-443A-A5D8-3665E32B1502}" xr6:coauthVersionLast="47" xr6:coauthVersionMax="47" xr10:uidLastSave="{00000000-0000-0000-0000-000000000000}"/>
  <bookViews>
    <workbookView xWindow="-120" yWindow="-120" windowWidth="29040" windowHeight="15720" xr2:uid="{F4E9C6BF-B0B3-4E4A-9B9E-53616148435D}"/>
  </bookViews>
  <sheets>
    <sheet name="DIRF" sheetId="1" r:id="rId1"/>
    <sheet name="Portfolio" sheetId="2" r:id="rId2"/>
  </sheets>
  <definedNames>
    <definedName name="_xlnm._FilterDatabase" localSheetId="1" hidden="1">Portfolio!$A$1:$BR$3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S14" i="2" l="1"/>
  <c r="BS15" i="2"/>
  <c r="BS9" i="2"/>
  <c r="BS8" i="2"/>
  <c r="E9" i="1"/>
  <c r="E8" i="1"/>
  <c r="E13" i="1"/>
  <c r="E12" i="1"/>
  <c r="E14" i="1" s="1"/>
  <c r="F12" i="1" l="1"/>
  <c r="E2" i="1"/>
  <c r="E3" i="1"/>
  <c r="F3" i="1" s="1"/>
  <c r="F13" i="1"/>
  <c r="D14" i="1"/>
  <c r="B14" i="1"/>
  <c r="B13" i="1"/>
  <c r="B12" i="1"/>
  <c r="E7" i="1"/>
  <c r="F7" i="1" s="1"/>
  <c r="F14" i="1" l="1"/>
  <c r="D9" i="1"/>
  <c r="B9" i="1"/>
  <c r="B8" i="1"/>
  <c r="B7" i="1"/>
  <c r="F8" i="1" l="1"/>
  <c r="F9" i="1" s="1"/>
  <c r="F2" i="1"/>
  <c r="F4" i="1" s="1"/>
  <c r="B4" i="1"/>
  <c r="B3" i="1"/>
  <c r="B2" i="1"/>
  <c r="E4" i="1"/>
  <c r="D4" i="1"/>
</calcChain>
</file>

<file path=xl/sharedStrings.xml><?xml version="1.0" encoding="utf-8"?>
<sst xmlns="http://schemas.openxmlformats.org/spreadsheetml/2006/main" count="476" uniqueCount="152">
  <si>
    <t>Date</t>
  </si>
  <si>
    <t>Issuer</t>
  </si>
  <si>
    <t>Index Weight</t>
  </si>
  <si>
    <t>Portfolio Weight</t>
  </si>
  <si>
    <t>Replication Factor</t>
  </si>
  <si>
    <t>Cash and Cash Equivalents</t>
  </si>
  <si>
    <t>Total</t>
  </si>
  <si>
    <t>Scheme Name</t>
  </si>
  <si>
    <t>Zerodha Nifty 1D Rate Liquid ETF</t>
  </si>
  <si>
    <t>G-Sec / T-Bills</t>
  </si>
  <si>
    <t>Nav Date</t>
  </si>
  <si>
    <t>Client Code</t>
  </si>
  <si>
    <t>Security Code</t>
  </si>
  <si>
    <t>ISIN</t>
  </si>
  <si>
    <t>Security Name</t>
  </si>
  <si>
    <t>Security Type</t>
  </si>
  <si>
    <t>Security Type Name</t>
  </si>
  <si>
    <t>Industry</t>
  </si>
  <si>
    <t>Basic Industry</t>
  </si>
  <si>
    <t>Quantity</t>
  </si>
  <si>
    <t>Face Value Per Unit (Rs.)</t>
  </si>
  <si>
    <t>Previous Market Price</t>
  </si>
  <si>
    <t>Current Market Price</t>
  </si>
  <si>
    <t>Price Difference</t>
  </si>
  <si>
    <t>Price Variance between Previous &amp; Current (%)</t>
  </si>
  <si>
    <t>Pr_day_Yield</t>
  </si>
  <si>
    <t>Yield</t>
  </si>
  <si>
    <t>Average Unit Cost (Rs.)</t>
  </si>
  <si>
    <t>Total Book Cost (Rs.)</t>
  </si>
  <si>
    <t>Ammortised Book Cost (Rs.)</t>
  </si>
  <si>
    <t>Total Market Value (Rs.)</t>
  </si>
  <si>
    <t>Total Face Value</t>
  </si>
  <si>
    <t>Unrealised Gain/(Loss) for the day</t>
  </si>
  <si>
    <t>Income for the day</t>
  </si>
  <si>
    <t>Cummulative Unrealised Gain/(Loss) (Rs.)</t>
  </si>
  <si>
    <t>% to Net assests</t>
  </si>
  <si>
    <t>% to Investment</t>
  </si>
  <si>
    <t>Accrued Interest</t>
  </si>
  <si>
    <t>Accretion of Premium/Discount</t>
  </si>
  <si>
    <t>Price Date</t>
  </si>
  <si>
    <t>Rating</t>
  </si>
  <si>
    <t>Coupon Rate</t>
  </si>
  <si>
    <t>Previous IP Date</t>
  </si>
  <si>
    <t>Next  IP Date</t>
  </si>
  <si>
    <t>Final Maturity</t>
  </si>
  <si>
    <t>Residual Maturity Period (Days)</t>
  </si>
  <si>
    <t>Maturity / Put / Call / Reset Option</t>
  </si>
  <si>
    <t>Classification of Maturity / Put / Call / Reset Option</t>
  </si>
  <si>
    <t>Listed / Unlisted</t>
  </si>
  <si>
    <t>Illiquidty bps</t>
  </si>
  <si>
    <t>CBV Matrix</t>
  </si>
  <si>
    <t>Issuer Name</t>
  </si>
  <si>
    <t>Exchange</t>
  </si>
  <si>
    <t>Rating Crisil</t>
  </si>
  <si>
    <t>Rating ICRA</t>
  </si>
  <si>
    <t>Yield Crisil</t>
  </si>
  <si>
    <t>Yield ICRA</t>
  </si>
  <si>
    <t>Price Crisil</t>
  </si>
  <si>
    <t>Price ICRA</t>
  </si>
  <si>
    <t>Modified Duration Crisil</t>
  </si>
  <si>
    <t>Modified Duration ICRA</t>
  </si>
  <si>
    <t>Macaulay Duration Crisil</t>
  </si>
  <si>
    <t>Macaulay Duration ICRA</t>
  </si>
  <si>
    <t>Stock Exchange</t>
  </si>
  <si>
    <t>Average Yield</t>
  </si>
  <si>
    <t>Average Modified Duration</t>
  </si>
  <si>
    <t>Average Macaulay Duration</t>
  </si>
  <si>
    <t>Average Price</t>
  </si>
  <si>
    <t>Crisil and ICRA price</t>
  </si>
  <si>
    <t>Crisil and ICRA price Variance in %</t>
  </si>
  <si>
    <t>Variance between Own trade and Average Price</t>
  </si>
  <si>
    <t>Listed Country</t>
  </si>
  <si>
    <t>Currency Code</t>
  </si>
  <si>
    <t>Currency Description</t>
  </si>
  <si>
    <t>Currency rate</t>
  </si>
  <si>
    <t>Base currency</t>
  </si>
  <si>
    <t>AUM</t>
  </si>
  <si>
    <t>Units</t>
  </si>
  <si>
    <t>Cash &amp; Cash Equivalent:</t>
  </si>
  <si>
    <t>0.00%</t>
  </si>
  <si>
    <t>LISTED</t>
  </si>
  <si>
    <t>INR</t>
  </si>
  <si>
    <t>Others</t>
  </si>
  <si>
    <t>UNLISTED</t>
  </si>
  <si>
    <t>ZLIQD</t>
  </si>
  <si>
    <t>Sovereign</t>
  </si>
  <si>
    <t>Government of India</t>
  </si>
  <si>
    <t>ZLTGC</t>
  </si>
  <si>
    <t>Zerodha Nifty 8-13 Yr G-Sec ETF</t>
  </si>
  <si>
    <t>IN0020250026</t>
  </si>
  <si>
    <t>Note- Accrued interest for coupon bearing securities is part of Cash and Cash Equivalents</t>
  </si>
  <si>
    <t>Note- CCIL TREPS Margin kept in the form of T-Bills is part of 'G-sec/Tbills'</t>
  </si>
  <si>
    <t>IN0020250091</t>
  </si>
  <si>
    <t>ZNSDG</t>
  </si>
  <si>
    <t>Zerodha Nifty Short Duration G-Sec Index Fund</t>
  </si>
  <si>
    <t>IN0020180454</t>
  </si>
  <si>
    <t>IN0020230010</t>
  </si>
  <si>
    <t>TRP</t>
  </si>
  <si>
    <t>Tri Party Repo (TREPs)</t>
  </si>
  <si>
    <t>Maturity</t>
  </si>
  <si>
    <t>INDIA</t>
  </si>
  <si>
    <t>TBL</t>
  </si>
  <si>
    <t>Treasury Bills</t>
  </si>
  <si>
    <t>Government Securities</t>
  </si>
  <si>
    <t>SOVEREIGN</t>
  </si>
  <si>
    <t>12680</t>
  </si>
  <si>
    <t>IN0020260025</t>
  </si>
  <si>
    <t>6.94% GOI 11-May-2036</t>
  </si>
  <si>
    <t>GSE</t>
  </si>
  <si>
    <t>Govt Securities / SDL</t>
  </si>
  <si>
    <t>Reserve Bank of India</t>
  </si>
  <si>
    <t>10443</t>
  </si>
  <si>
    <t>6.48% GOI 06-Oct-2035</t>
  </si>
  <si>
    <t>9382</t>
  </si>
  <si>
    <t>6.33% GOI 05-May-2035</t>
  </si>
  <si>
    <t>474</t>
  </si>
  <si>
    <t>7.26% GOI 14-Jan-2029</t>
  </si>
  <si>
    <t>6131</t>
  </si>
  <si>
    <t>7.06% GOI - 10-Apr-2028</t>
  </si>
  <si>
    <t>7596</t>
  </si>
  <si>
    <t>IN0020240050</t>
  </si>
  <si>
    <t>7.04% GOI - 03-Jun-2029</t>
  </si>
  <si>
    <t>13134</t>
  </si>
  <si>
    <t>IN0020250125</t>
  </si>
  <si>
    <t>06.03 GOVT. STOCK 2029</t>
  </si>
  <si>
    <t>12508</t>
  </si>
  <si>
    <t>INTRPS010926</t>
  </si>
  <si>
    <t>TRPS_FV100_ 01-SEP-2026</t>
  </si>
  <si>
    <t>The Clearing Corporation of India Ltd.</t>
  </si>
  <si>
    <t>9945</t>
  </si>
  <si>
    <t>IN002025Z245</t>
  </si>
  <si>
    <t>364 Days Treasury Bill  10-Sep-2026</t>
  </si>
  <si>
    <t>5.1774%</t>
  </si>
  <si>
    <t>5.1727%</t>
  </si>
  <si>
    <t>5.182%</t>
  </si>
  <si>
    <t>6.8854%</t>
  </si>
  <si>
    <t>6.9133%</t>
  </si>
  <si>
    <t>6.8451%</t>
  </si>
  <si>
    <t>6.8861%</t>
  </si>
  <si>
    <t>6.914%</t>
  </si>
  <si>
    <t>6.9503%</t>
  </si>
  <si>
    <t>6.2744%</t>
  </si>
  <si>
    <t>6.3523%</t>
  </si>
  <si>
    <t>6.031%</t>
  </si>
  <si>
    <t>6.0795%</t>
  </si>
  <si>
    <t>6.2757%</t>
  </si>
  <si>
    <t>6.32595%</t>
  </si>
  <si>
    <t>6.3331%</t>
  </si>
  <si>
    <t>6.3188%</t>
  </si>
  <si>
    <t>6.2884%</t>
  </si>
  <si>
    <t>6.3316%</t>
  </si>
  <si>
    <t>6.3315%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</si>
</sst>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m\/d\/yyyy"/>
    <numFmt numFmtId="165" formatCode="##,##0.00;\-##,##0.00;0.00"/>
    <numFmt numFmtId="166" formatCode="0.00\%;\-0.00\%;0.00\%"/>
    <numFmt numFmtId="167" formatCode="0.00\%;0.00\%;0.00\%"/>
    <numFmt numFmtId="168" formatCode="##,##0.0000;\-##,##0.0000;0.0000"/>
    <numFmt numFmtId="169" formatCode="##,##0.000000;\-##,##0.000000;0.000000"/>
    <numFmt numFmtId="170" formatCode="#,##0.00000000_ ;\-#,##0.00000000\ "/>
    <numFmt numFmtId="171" formatCode="0.000\%;\-0.000\%;0.000\%"/>
    <numFmt numFmtId="172" formatCode="dd\-mmm\-yy"/>
    <numFmt numFmtId="173" formatCode="0.0000\%;\-0.0000\%;0.0000\%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6"/>
      <color rgb="FF000000"/>
      <name val="Arial"/>
      <family val="2"/>
    </font>
    <font>
      <b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rgb="FFFFFFFF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14" fontId="0" fillId="0" borderId="0" xfId="0" applyNumberFormat="1"/>
    <xf numFmtId="49" fontId="3" fillId="2" borderId="1" xfId="0" applyNumberFormat="1" applyFont="1" applyFill="1" applyBorder="1" applyAlignment="1">
      <alignment horizontal="left"/>
    </xf>
    <xf numFmtId="43" fontId="0" fillId="0" borderId="0" xfId="1" applyFont="1"/>
    <xf numFmtId="164" fontId="4" fillId="3" borderId="2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165" fontId="4" fillId="3" borderId="2" xfId="0" applyNumberFormat="1" applyFont="1" applyFill="1" applyBorder="1" applyAlignment="1">
      <alignment horizontal="right"/>
    </xf>
    <xf numFmtId="166" fontId="4" fillId="3" borderId="2" xfId="0" applyNumberFormat="1" applyFont="1" applyFill="1" applyBorder="1" applyAlignment="1">
      <alignment horizontal="right"/>
    </xf>
    <xf numFmtId="167" fontId="4" fillId="3" borderId="2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left"/>
    </xf>
    <xf numFmtId="15" fontId="4" fillId="3" borderId="2" xfId="0" applyNumberFormat="1" applyFont="1" applyFill="1" applyBorder="1" applyAlignment="1">
      <alignment horizontal="left"/>
    </xf>
    <xf numFmtId="168" fontId="4" fillId="3" borderId="2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169" fontId="4" fillId="3" borderId="2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left"/>
    </xf>
    <xf numFmtId="0" fontId="6" fillId="0" borderId="0" xfId="0" applyFont="1"/>
    <xf numFmtId="14" fontId="6" fillId="0" borderId="0" xfId="0" applyNumberFormat="1" applyFont="1"/>
    <xf numFmtId="43" fontId="6" fillId="0" borderId="0" xfId="1" applyFont="1"/>
    <xf numFmtId="0" fontId="7" fillId="0" borderId="0" xfId="0" applyFont="1"/>
    <xf numFmtId="170" fontId="0" fillId="0" borderId="0" xfId="0" applyNumberFormat="1"/>
    <xf numFmtId="43" fontId="0" fillId="0" borderId="0" xfId="0" applyNumberFormat="1"/>
    <xf numFmtId="172" fontId="4" fillId="3" borderId="2" xfId="0" applyNumberFormat="1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5" fontId="4" fillId="4" borderId="2" xfId="0" applyNumberFormat="1" applyFont="1" applyFill="1" applyBorder="1" applyAlignment="1">
      <alignment horizontal="right"/>
    </xf>
    <xf numFmtId="0" fontId="0" fillId="5" borderId="0" xfId="0" applyFill="1"/>
    <xf numFmtId="49" fontId="3" fillId="6" borderId="1" xfId="0" applyNumberFormat="1" applyFont="1" applyFill="1" applyBorder="1" applyAlignment="1">
      <alignment horizontal="left"/>
    </xf>
    <xf numFmtId="171" fontId="4" fillId="6" borderId="2" xfId="0" applyNumberFormat="1" applyFont="1" applyFill="1" applyBorder="1" applyAlignment="1">
      <alignment horizontal="right"/>
    </xf>
    <xf numFmtId="166" fontId="4" fillId="6" borderId="2" xfId="0" applyNumberFormat="1" applyFont="1" applyFill="1" applyBorder="1" applyAlignment="1">
      <alignment horizontal="right"/>
    </xf>
    <xf numFmtId="0" fontId="0" fillId="7" borderId="0" xfId="0" applyFill="1"/>
    <xf numFmtId="10" fontId="4" fillId="6" borderId="2" xfId="2" applyNumberFormat="1" applyFont="1" applyFill="1" applyBorder="1" applyAlignment="1">
      <alignment horizontal="right"/>
    </xf>
    <xf numFmtId="10" fontId="0" fillId="0" borderId="0" xfId="2" applyNumberFormat="1" applyFont="1"/>
    <xf numFmtId="10" fontId="6" fillId="0" borderId="0" xfId="2" applyNumberFormat="1" applyFont="1"/>
    <xf numFmtId="9" fontId="6" fillId="0" borderId="0" xfId="2" applyFont="1"/>
    <xf numFmtId="49" fontId="3" fillId="8" borderId="1" xfId="0" applyNumberFormat="1" applyFont="1" applyFill="1" applyBorder="1" applyAlignment="1">
      <alignment horizontal="left"/>
    </xf>
    <xf numFmtId="10" fontId="4" fillId="8" borderId="2" xfId="2" applyNumberFormat="1" applyFont="1" applyFill="1" applyBorder="1" applyAlignment="1">
      <alignment horizontal="right"/>
    </xf>
    <xf numFmtId="166" fontId="4" fillId="8" borderId="2" xfId="0" applyNumberFormat="1" applyFont="1" applyFill="1" applyBorder="1" applyAlignment="1">
      <alignment horizontal="right"/>
    </xf>
    <xf numFmtId="0" fontId="0" fillId="9" borderId="0" xfId="0" applyFill="1"/>
    <xf numFmtId="15" fontId="0" fillId="0" borderId="0" xfId="0" applyNumberFormat="1"/>
    <xf numFmtId="173" fontId="4" fillId="6" borderId="2" xfId="0" applyNumberFormat="1" applyFont="1" applyFill="1" applyBorder="1" applyAlignment="1">
      <alignment horizontal="right"/>
    </xf>
    <xf numFmtId="43" fontId="5" fillId="3" borderId="0" xfId="1" applyFont="1" applyFill="1" applyAlignment="1">
      <alignment horizontal="left"/>
    </xf>
    <xf numFmtId="43" fontId="5" fillId="3" borderId="0" xfId="0" applyNumberFormat="1" applyFont="1" applyFill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FD575-35F8-4DA1-871B-39B6F00B8C24}">
  <dimension ref="A1:M24"/>
  <sheetViews>
    <sheetView tabSelected="1" workbookViewId="0">
      <selection activeCell="E17" sqref="E17"/>
    </sheetView>
  </sheetViews>
  <sheetFormatPr defaultColWidth="8.85546875" defaultRowHeight="15" x14ac:dyDescent="0.25"/>
  <cols>
    <col min="1" max="1" width="69" bestFit="1" customWidth="1"/>
    <col min="2" max="2" width="10.42578125" bestFit="1" customWidth="1"/>
    <col min="3" max="3" width="25.140625" bestFit="1" customWidth="1"/>
    <col min="4" max="4" width="12.85546875" bestFit="1" customWidth="1"/>
    <col min="5" max="5" width="15.85546875" bestFit="1" customWidth="1"/>
    <col min="6" max="6" width="17.5703125" bestFit="1" customWidth="1"/>
    <col min="13" max="13" width="9.5703125" bestFit="1" customWidth="1"/>
  </cols>
  <sheetData>
    <row r="1" spans="1:8" x14ac:dyDescent="0.25">
      <c r="A1" s="1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8" x14ac:dyDescent="0.25">
      <c r="A2" t="s">
        <v>8</v>
      </c>
      <c r="B2" s="2">
        <f>Portfolio!$A$2</f>
        <v>46265</v>
      </c>
      <c r="C2" t="s">
        <v>9</v>
      </c>
      <c r="D2" s="4">
        <v>0</v>
      </c>
      <c r="E2" s="32">
        <f>Portfolio!AB3</f>
        <v>5.2962304473599432E-3</v>
      </c>
      <c r="F2" s="4">
        <f>IF(D2&lt;E2,D2,E2)</f>
        <v>0</v>
      </c>
    </row>
    <row r="3" spans="1:8" x14ac:dyDescent="0.25">
      <c r="A3" t="s">
        <v>8</v>
      </c>
      <c r="B3" s="2">
        <f>Portfolio!$A$2</f>
        <v>46265</v>
      </c>
      <c r="C3" t="s">
        <v>5</v>
      </c>
      <c r="D3" s="4">
        <v>100</v>
      </c>
      <c r="E3" s="32">
        <f>Portfolio!AB2</f>
        <v>0.99470376955264006</v>
      </c>
      <c r="F3" s="32">
        <f>IF(D3&lt;E3,D3,E3)</f>
        <v>0.99470376955264006</v>
      </c>
    </row>
    <row r="4" spans="1:8" x14ac:dyDescent="0.25">
      <c r="A4" s="16" t="s">
        <v>8</v>
      </c>
      <c r="B4" s="17">
        <f>Portfolio!$A$2</f>
        <v>46265</v>
      </c>
      <c r="C4" s="16" t="s">
        <v>6</v>
      </c>
      <c r="D4" s="18">
        <f>SUM(D2:D3)</f>
        <v>100</v>
      </c>
      <c r="E4" s="34">
        <f>SUM(E2:E3)</f>
        <v>1</v>
      </c>
      <c r="F4" s="33">
        <f>SUM(F2:F3)</f>
        <v>0.99470376955264006</v>
      </c>
      <c r="H4" s="21"/>
    </row>
    <row r="5" spans="1:8" x14ac:dyDescent="0.25">
      <c r="A5" s="19" t="s">
        <v>91</v>
      </c>
      <c r="B5" s="17"/>
      <c r="C5" s="16"/>
      <c r="D5" s="18"/>
      <c r="E5" s="18"/>
      <c r="F5" s="18"/>
    </row>
    <row r="7" spans="1:8" x14ac:dyDescent="0.25">
      <c r="A7" t="s">
        <v>88</v>
      </c>
      <c r="B7" s="2">
        <f>Portfolio!$A$2</f>
        <v>46265</v>
      </c>
      <c r="C7" t="s">
        <v>9</v>
      </c>
      <c r="D7" s="4">
        <v>100</v>
      </c>
      <c r="E7" s="4">
        <f>(SUM(Portfolio!V8:V10)/Portfolio!BP8)*100</f>
        <v>97.732531213027301</v>
      </c>
      <c r="F7" s="4">
        <f>IF(D7&lt;E7,D7,E7)</f>
        <v>97.732531213027301</v>
      </c>
    </row>
    <row r="8" spans="1:8" x14ac:dyDescent="0.25">
      <c r="A8" t="s">
        <v>88</v>
      </c>
      <c r="B8" s="2">
        <f>Portfolio!$A$2</f>
        <v>46265</v>
      </c>
      <c r="C8" t="s">
        <v>5</v>
      </c>
      <c r="D8" s="4">
        <v>0</v>
      </c>
      <c r="E8" s="4">
        <f>(Portfolio!BR7+Portfolio!V7)/Portfolio!BP7*100</f>
        <v>2.2674687869727252</v>
      </c>
      <c r="F8" s="4">
        <f>IF(D8&lt;E8,D8,E8)</f>
        <v>0</v>
      </c>
    </row>
    <row r="9" spans="1:8" x14ac:dyDescent="0.25">
      <c r="A9" s="16" t="s">
        <v>88</v>
      </c>
      <c r="B9" s="17">
        <f>Portfolio!$A$2</f>
        <v>46265</v>
      </c>
      <c r="C9" s="16" t="s">
        <v>6</v>
      </c>
      <c r="D9" s="18">
        <f>SUM(D7:D8)</f>
        <v>100</v>
      </c>
      <c r="E9" s="18">
        <f>SUM(E7:E8)</f>
        <v>100.00000000000003</v>
      </c>
      <c r="F9" s="18">
        <f>SUM(F7:F8)</f>
        <v>97.732531213027301</v>
      </c>
    </row>
    <row r="10" spans="1:8" x14ac:dyDescent="0.25">
      <c r="A10" s="19" t="s">
        <v>90</v>
      </c>
    </row>
    <row r="12" spans="1:8" x14ac:dyDescent="0.25">
      <c r="A12" s="6" t="s">
        <v>94</v>
      </c>
      <c r="B12" s="2">
        <f>Portfolio!$A$2</f>
        <v>46265</v>
      </c>
      <c r="C12" t="s">
        <v>9</v>
      </c>
      <c r="D12" s="4">
        <v>100</v>
      </c>
      <c r="E12" s="4">
        <f>(SUM(Portfolio!V14:V17)/Portfolio!BP14)*100</f>
        <v>96.142552317993463</v>
      </c>
      <c r="F12" s="4">
        <f>IF(D12&lt;E12,D12,E12)</f>
        <v>96.142552317993463</v>
      </c>
    </row>
    <row r="13" spans="1:8" x14ac:dyDescent="0.25">
      <c r="A13" s="6" t="s">
        <v>94</v>
      </c>
      <c r="B13" s="2">
        <f>Portfolio!$A$2</f>
        <v>46265</v>
      </c>
      <c r="C13" t="s">
        <v>5</v>
      </c>
      <c r="D13" s="4">
        <v>0</v>
      </c>
      <c r="E13" s="4">
        <f>(Portfolio!BR13+Portfolio!V13)/Portfolio!BP13*100</f>
        <v>3.8574476820065291</v>
      </c>
      <c r="F13" s="4">
        <f>IF(D13&lt;E13,D13,E13)</f>
        <v>0</v>
      </c>
    </row>
    <row r="14" spans="1:8" x14ac:dyDescent="0.25">
      <c r="A14" s="23" t="s">
        <v>94</v>
      </c>
      <c r="B14" s="17">
        <f>Portfolio!$A$2</f>
        <v>46265</v>
      </c>
      <c r="C14" s="16" t="s">
        <v>6</v>
      </c>
      <c r="D14" s="18">
        <f>SUM(D12:D13)</f>
        <v>100</v>
      </c>
      <c r="E14" s="18">
        <f>SUM(E12:E13)</f>
        <v>99.999999999999986</v>
      </c>
      <c r="F14" s="18">
        <f>SUM(F12:F13)</f>
        <v>96.142552317993463</v>
      </c>
    </row>
    <row r="15" spans="1:8" x14ac:dyDescent="0.25">
      <c r="A15" s="19" t="s">
        <v>90</v>
      </c>
    </row>
    <row r="23" spans="13:13" x14ac:dyDescent="0.25">
      <c r="M23" s="39"/>
    </row>
    <row r="24" spans="13:13" x14ac:dyDescent="0.25">
      <c r="M24" s="3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7AD68-2843-483B-BD86-5621716469F2}">
  <dimension ref="A1:BS18"/>
  <sheetViews>
    <sheetView topLeftCell="BG1" workbookViewId="0">
      <selection activeCell="BS15" sqref="BS15"/>
    </sheetView>
  </sheetViews>
  <sheetFormatPr defaultColWidth="8.85546875" defaultRowHeight="15" x14ac:dyDescent="0.25"/>
  <cols>
    <col min="1" max="1" width="9.85546875" bestFit="1" customWidth="1"/>
    <col min="2" max="2" width="10.140625" bestFit="1" customWidth="1"/>
    <col min="3" max="3" width="32.42578125" bestFit="1" customWidth="1"/>
    <col min="4" max="5" width="12.7109375" bestFit="1" customWidth="1"/>
    <col min="6" max="6" width="30.28515625" bestFit="1" customWidth="1"/>
    <col min="7" max="7" width="12" bestFit="1" customWidth="1"/>
    <col min="8" max="8" width="39.140625" bestFit="1" customWidth="1"/>
    <col min="9" max="10" width="20.85546875" bestFit="1" customWidth="1"/>
    <col min="11" max="11" width="16.28515625" bestFit="1" customWidth="1"/>
    <col min="12" max="12" width="21.140625" bestFit="1" customWidth="1"/>
    <col min="13" max="13" width="19.28515625" bestFit="1" customWidth="1"/>
    <col min="14" max="14" width="18.28515625" bestFit="1" customWidth="1"/>
    <col min="15" max="15" width="14.28515625" bestFit="1" customWidth="1"/>
    <col min="16" max="16" width="40.140625" bestFit="1" customWidth="1"/>
    <col min="17" max="17" width="11.42578125" bestFit="1" customWidth="1"/>
    <col min="18" max="18" width="6" bestFit="1" customWidth="1"/>
    <col min="19" max="19" width="19.85546875" bestFit="1" customWidth="1"/>
    <col min="20" max="20" width="18.140625" bestFit="1" customWidth="1"/>
    <col min="21" max="21" width="24.28515625" bestFit="1" customWidth="1"/>
    <col min="22" max="22" width="20.42578125" style="26" bestFit="1" customWidth="1"/>
    <col min="23" max="23" width="18.42578125" bestFit="1" customWidth="1"/>
    <col min="24" max="24" width="28.85546875" bestFit="1" customWidth="1"/>
    <col min="25" max="25" width="16.140625" bestFit="1" customWidth="1"/>
    <col min="26" max="26" width="35.28515625" bestFit="1" customWidth="1"/>
    <col min="27" max="27" width="17.28515625" style="30" bestFit="1" customWidth="1"/>
    <col min="28" max="28" width="13.85546875" style="38" bestFit="1" customWidth="1"/>
    <col min="29" max="29" width="14.7109375" bestFit="1" customWidth="1"/>
    <col min="30" max="30" width="26.85546875" bestFit="1" customWidth="1"/>
    <col min="31" max="31" width="9.42578125" bestFit="1" customWidth="1"/>
    <col min="32" max="32" width="8.85546875" bestFit="1" customWidth="1"/>
    <col min="33" max="33" width="11.28515625" bestFit="1" customWidth="1"/>
    <col min="34" max="34" width="14.42578125" bestFit="1" customWidth="1"/>
    <col min="35" max="35" width="11.28515625" bestFit="1" customWidth="1"/>
    <col min="36" max="36" width="11.7109375" bestFit="1" customWidth="1"/>
    <col min="37" max="37" width="26.85546875" bestFit="1" customWidth="1"/>
    <col min="38" max="38" width="28.140625" bestFit="1" customWidth="1"/>
    <col min="39" max="39" width="42.140625" bestFit="1" customWidth="1"/>
    <col min="40" max="40" width="14" bestFit="1" customWidth="1"/>
    <col min="41" max="41" width="11" bestFit="1" customWidth="1"/>
    <col min="42" max="42" width="10" bestFit="1" customWidth="1"/>
    <col min="43" max="43" width="30.42578125" bestFit="1" customWidth="1"/>
    <col min="44" max="44" width="9" bestFit="1" customWidth="1"/>
    <col min="45" max="45" width="10.7109375" bestFit="1" customWidth="1"/>
    <col min="46" max="46" width="10.42578125" bestFit="1" customWidth="1"/>
    <col min="47" max="47" width="9.42578125" bestFit="1" customWidth="1"/>
    <col min="49" max="49" width="9.85546875" bestFit="1" customWidth="1"/>
    <col min="50" max="50" width="9.42578125" bestFit="1" customWidth="1"/>
    <col min="51" max="51" width="20" bestFit="1" customWidth="1"/>
    <col min="52" max="52" width="19.7109375" bestFit="1" customWidth="1"/>
    <col min="53" max="53" width="20.85546875" bestFit="1" customWidth="1"/>
    <col min="54" max="54" width="20.42578125" bestFit="1" customWidth="1"/>
    <col min="55" max="55" width="21.42578125" bestFit="1" customWidth="1"/>
    <col min="56" max="56" width="12" bestFit="1" customWidth="1"/>
    <col min="57" max="57" width="22.7109375" bestFit="1" customWidth="1"/>
    <col min="58" max="58" width="23.42578125" bestFit="1" customWidth="1"/>
    <col min="59" max="59" width="12.42578125" bestFit="1" customWidth="1"/>
    <col min="60" max="60" width="17.7109375" bestFit="1" customWidth="1"/>
    <col min="61" max="61" width="29.28515625" bestFit="1" customWidth="1"/>
    <col min="62" max="62" width="40.85546875" bestFit="1" customWidth="1"/>
    <col min="63" max="63" width="12.7109375" bestFit="1" customWidth="1"/>
    <col min="64" max="64" width="13.140625" bestFit="1" customWidth="1"/>
    <col min="65" max="65" width="18.42578125" bestFit="1" customWidth="1"/>
    <col min="66" max="66" width="12.140625" bestFit="1" customWidth="1"/>
    <col min="67" max="67" width="12.85546875" bestFit="1" customWidth="1"/>
    <col min="68" max="68" width="17.85546875" style="26" bestFit="1" customWidth="1"/>
    <col min="69" max="69" width="13.85546875" bestFit="1" customWidth="1"/>
    <col min="70" max="70" width="20.85546875" style="26" bestFit="1" customWidth="1"/>
    <col min="71" max="71" width="12.7109375" bestFit="1" customWidth="1"/>
  </cols>
  <sheetData>
    <row r="1" spans="1:71" x14ac:dyDescent="0.25">
      <c r="A1" s="3" t="s">
        <v>10</v>
      </c>
      <c r="B1" s="3" t="s">
        <v>11</v>
      </c>
      <c r="C1" s="3" t="s">
        <v>7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  <c r="J1" s="3" t="s">
        <v>18</v>
      </c>
      <c r="K1" s="3" t="s">
        <v>19</v>
      </c>
      <c r="L1" s="3" t="s">
        <v>20</v>
      </c>
      <c r="M1" s="3" t="s">
        <v>21</v>
      </c>
      <c r="N1" s="3" t="s">
        <v>22</v>
      </c>
      <c r="O1" s="3" t="s">
        <v>23</v>
      </c>
      <c r="P1" s="3" t="s">
        <v>24</v>
      </c>
      <c r="Q1" s="3" t="s">
        <v>25</v>
      </c>
      <c r="R1" s="3" t="s">
        <v>26</v>
      </c>
      <c r="S1" s="3" t="s">
        <v>27</v>
      </c>
      <c r="T1" s="3" t="s">
        <v>28</v>
      </c>
      <c r="U1" s="3" t="s">
        <v>29</v>
      </c>
      <c r="V1" s="24" t="s">
        <v>30</v>
      </c>
      <c r="W1" s="3" t="s">
        <v>31</v>
      </c>
      <c r="X1" s="3" t="s">
        <v>32</v>
      </c>
      <c r="Y1" s="3" t="s">
        <v>33</v>
      </c>
      <c r="Z1" s="3" t="s">
        <v>34</v>
      </c>
      <c r="AA1" s="27" t="s">
        <v>35</v>
      </c>
      <c r="AB1" s="35" t="s">
        <v>36</v>
      </c>
      <c r="AC1" s="3" t="s">
        <v>37</v>
      </c>
      <c r="AD1" s="3" t="s">
        <v>38</v>
      </c>
      <c r="AE1" s="3" t="s">
        <v>39</v>
      </c>
      <c r="AF1" s="3" t="s">
        <v>40</v>
      </c>
      <c r="AG1" s="3" t="s">
        <v>41</v>
      </c>
      <c r="AH1" s="3" t="s">
        <v>42</v>
      </c>
      <c r="AI1" s="3" t="s">
        <v>43</v>
      </c>
      <c r="AJ1" s="3" t="s">
        <v>44</v>
      </c>
      <c r="AK1" s="3" t="s">
        <v>45</v>
      </c>
      <c r="AL1" s="3" t="s">
        <v>46</v>
      </c>
      <c r="AM1" s="3" t="s">
        <v>47</v>
      </c>
      <c r="AN1" s="3" t="s">
        <v>48</v>
      </c>
      <c r="AO1" s="3" t="s">
        <v>49</v>
      </c>
      <c r="AP1" s="3" t="s">
        <v>50</v>
      </c>
      <c r="AQ1" s="3" t="s">
        <v>51</v>
      </c>
      <c r="AR1" s="3" t="s">
        <v>52</v>
      </c>
      <c r="AS1" s="3" t="s">
        <v>53</v>
      </c>
      <c r="AT1" s="3" t="s">
        <v>54</v>
      </c>
      <c r="AU1" s="3" t="s">
        <v>55</v>
      </c>
      <c r="AV1" s="3" t="s">
        <v>56</v>
      </c>
      <c r="AW1" s="3" t="s">
        <v>57</v>
      </c>
      <c r="AX1" s="3" t="s">
        <v>58</v>
      </c>
      <c r="AY1" s="3" t="s">
        <v>59</v>
      </c>
      <c r="AZ1" s="3" t="s">
        <v>60</v>
      </c>
      <c r="BA1" s="3" t="s">
        <v>61</v>
      </c>
      <c r="BB1" s="3" t="s">
        <v>62</v>
      </c>
      <c r="BC1" s="3" t="s">
        <v>63</v>
      </c>
      <c r="BD1" s="3" t="s">
        <v>64</v>
      </c>
      <c r="BE1" s="3" t="s">
        <v>65</v>
      </c>
      <c r="BF1" s="3" t="s">
        <v>66</v>
      </c>
      <c r="BG1" s="3" t="s">
        <v>67</v>
      </c>
      <c r="BH1" s="3" t="s">
        <v>68</v>
      </c>
      <c r="BI1" s="3" t="s">
        <v>69</v>
      </c>
      <c r="BJ1" s="3" t="s">
        <v>70</v>
      </c>
      <c r="BK1" s="3" t="s">
        <v>71</v>
      </c>
      <c r="BL1" s="3" t="s">
        <v>72</v>
      </c>
      <c r="BM1" s="3" t="s">
        <v>73</v>
      </c>
      <c r="BN1" s="3" t="s">
        <v>74</v>
      </c>
      <c r="BO1" s="3" t="s">
        <v>75</v>
      </c>
      <c r="BP1" s="24" t="s">
        <v>76</v>
      </c>
      <c r="BQ1" s="3" t="s">
        <v>77</v>
      </c>
      <c r="BR1" s="24" t="s">
        <v>78</v>
      </c>
    </row>
    <row r="2" spans="1:71" x14ac:dyDescent="0.25">
      <c r="A2" s="5">
        <v>46265</v>
      </c>
      <c r="B2" s="6" t="s">
        <v>84</v>
      </c>
      <c r="C2" s="6" t="s">
        <v>8</v>
      </c>
      <c r="D2" s="6" t="s">
        <v>125</v>
      </c>
      <c r="E2" s="6" t="s">
        <v>126</v>
      </c>
      <c r="F2" s="6" t="s">
        <v>127</v>
      </c>
      <c r="G2" s="6" t="s">
        <v>97</v>
      </c>
      <c r="H2" s="6" t="s">
        <v>98</v>
      </c>
      <c r="I2" s="6" t="s">
        <v>82</v>
      </c>
      <c r="J2" s="6" t="s">
        <v>82</v>
      </c>
      <c r="K2" s="7">
        <v>1012900000</v>
      </c>
      <c r="L2" s="7">
        <v>100</v>
      </c>
      <c r="M2" s="7"/>
      <c r="N2" s="7">
        <v>100</v>
      </c>
      <c r="O2" s="7">
        <v>100</v>
      </c>
      <c r="P2" s="8">
        <v>0</v>
      </c>
      <c r="Q2" s="9" t="s">
        <v>79</v>
      </c>
      <c r="R2" s="9" t="s">
        <v>79</v>
      </c>
      <c r="S2" s="7">
        <v>99.986309000000006</v>
      </c>
      <c r="T2" s="7">
        <v>101276132035.96001</v>
      </c>
      <c r="U2" s="7">
        <v>101290000000</v>
      </c>
      <c r="V2" s="25">
        <v>101290000000</v>
      </c>
      <c r="W2" s="7">
        <v>101290000000</v>
      </c>
      <c r="X2" s="10"/>
      <c r="Y2" s="10"/>
      <c r="Z2" s="7">
        <v>13867964.039999999</v>
      </c>
      <c r="AA2" s="31">
        <v>0.99456084166302861</v>
      </c>
      <c r="AB2" s="36">
        <v>0.99470376955264006</v>
      </c>
      <c r="AC2" s="7">
        <v>0</v>
      </c>
      <c r="AD2" s="7">
        <v>13867964.039999999</v>
      </c>
      <c r="AE2" s="11">
        <v>46265</v>
      </c>
      <c r="AF2" s="6"/>
      <c r="AG2" s="12">
        <v>0</v>
      </c>
      <c r="AH2" s="11"/>
      <c r="AI2" s="11">
        <v>46266</v>
      </c>
      <c r="AJ2" s="11">
        <v>46266</v>
      </c>
      <c r="AK2" s="13">
        <v>1</v>
      </c>
      <c r="AL2" s="11">
        <v>46266</v>
      </c>
      <c r="AM2" s="6" t="s">
        <v>99</v>
      </c>
      <c r="AN2" s="6" t="s">
        <v>83</v>
      </c>
      <c r="AO2" s="13"/>
      <c r="AP2" s="6"/>
      <c r="AQ2" s="6" t="s">
        <v>128</v>
      </c>
      <c r="AR2" s="6"/>
      <c r="AS2" s="6"/>
      <c r="AT2" s="6"/>
      <c r="AU2" s="9"/>
      <c r="AV2" s="9"/>
      <c r="AW2" s="12"/>
      <c r="AX2" s="12"/>
      <c r="AY2" s="12"/>
      <c r="AZ2" s="12"/>
      <c r="BA2" s="13"/>
      <c r="BB2" s="13"/>
      <c r="BC2" s="6"/>
      <c r="BD2" s="9"/>
      <c r="BE2" s="12"/>
      <c r="BF2" s="12"/>
      <c r="BG2" s="7"/>
      <c r="BH2" s="7"/>
      <c r="BI2" s="9">
        <v>0</v>
      </c>
      <c r="BJ2" s="7">
        <v>0</v>
      </c>
      <c r="BK2" s="6" t="s">
        <v>100</v>
      </c>
      <c r="BL2" s="6" t="s">
        <v>81</v>
      </c>
      <c r="BM2" s="6" t="s">
        <v>81</v>
      </c>
      <c r="BN2" s="14">
        <v>1</v>
      </c>
      <c r="BO2" s="6" t="s">
        <v>81</v>
      </c>
      <c r="BP2" s="25">
        <v>101843945344.39</v>
      </c>
      <c r="BQ2" s="7">
        <v>880125788</v>
      </c>
      <c r="BR2" s="25">
        <v>14633844.390000001</v>
      </c>
    </row>
    <row r="3" spans="1:71" x14ac:dyDescent="0.25">
      <c r="A3" s="5">
        <v>46265</v>
      </c>
      <c r="B3" s="6" t="s">
        <v>84</v>
      </c>
      <c r="C3" s="6" t="s">
        <v>8</v>
      </c>
      <c r="D3" s="6" t="s">
        <v>129</v>
      </c>
      <c r="E3" s="6" t="s">
        <v>130</v>
      </c>
      <c r="F3" s="6" t="s">
        <v>131</v>
      </c>
      <c r="G3" s="6" t="s">
        <v>101</v>
      </c>
      <c r="H3" s="6" t="s">
        <v>102</v>
      </c>
      <c r="I3" s="6" t="s">
        <v>103</v>
      </c>
      <c r="J3" s="6" t="s">
        <v>103</v>
      </c>
      <c r="K3" s="7">
        <v>5400000</v>
      </c>
      <c r="L3" s="7">
        <v>100</v>
      </c>
      <c r="M3" s="7">
        <v>99.859899999999996</v>
      </c>
      <c r="N3" s="7">
        <v>99.872500000000002</v>
      </c>
      <c r="O3" s="7">
        <v>1.26E-2</v>
      </c>
      <c r="P3" s="8">
        <v>1.2617677365989752E-4</v>
      </c>
      <c r="Q3" s="9" t="s">
        <v>132</v>
      </c>
      <c r="R3" s="9" t="s">
        <v>132</v>
      </c>
      <c r="S3" s="7">
        <v>99.663799999999995</v>
      </c>
      <c r="T3" s="7">
        <v>538184520</v>
      </c>
      <c r="U3" s="7">
        <v>539319195</v>
      </c>
      <c r="V3" s="25">
        <v>539311500</v>
      </c>
      <c r="W3" s="7">
        <v>540000000</v>
      </c>
      <c r="X3" s="10"/>
      <c r="Y3" s="10">
        <v>75643.199999999997</v>
      </c>
      <c r="Z3" s="7">
        <v>-538192215</v>
      </c>
      <c r="AA3" s="31">
        <v>5.2954694378374023E-3</v>
      </c>
      <c r="AB3" s="36">
        <v>5.2962304473599432E-3</v>
      </c>
      <c r="AC3" s="7">
        <v>0</v>
      </c>
      <c r="AD3" s="7">
        <v>1134675</v>
      </c>
      <c r="AE3" s="11">
        <v>46265</v>
      </c>
      <c r="AF3" s="6" t="s">
        <v>104</v>
      </c>
      <c r="AG3" s="12">
        <v>0</v>
      </c>
      <c r="AH3" s="11">
        <v>45910</v>
      </c>
      <c r="AI3" s="11">
        <v>46275</v>
      </c>
      <c r="AJ3" s="11">
        <v>46275</v>
      </c>
      <c r="AK3" s="13">
        <v>10</v>
      </c>
      <c r="AL3" s="11">
        <v>46275</v>
      </c>
      <c r="AM3" s="6" t="s">
        <v>99</v>
      </c>
      <c r="AN3" s="6" t="s">
        <v>80</v>
      </c>
      <c r="AO3" s="13"/>
      <c r="AP3" s="6"/>
      <c r="AQ3" s="6" t="s">
        <v>110</v>
      </c>
      <c r="AR3" s="6"/>
      <c r="AS3" s="6" t="s">
        <v>85</v>
      </c>
      <c r="AT3" s="6" t="s">
        <v>85</v>
      </c>
      <c r="AU3" s="9" t="s">
        <v>133</v>
      </c>
      <c r="AV3" s="9" t="s">
        <v>134</v>
      </c>
      <c r="AW3" s="12">
        <v>99.872600000000006</v>
      </c>
      <c r="AX3" s="12">
        <v>99.872399999999999</v>
      </c>
      <c r="AY3" s="12"/>
      <c r="AZ3" s="12"/>
      <c r="BA3" s="13"/>
      <c r="BB3" s="13"/>
      <c r="BC3" s="6"/>
      <c r="BD3" s="9" t="s">
        <v>132</v>
      </c>
      <c r="BE3" s="12"/>
      <c r="BF3" s="12"/>
      <c r="BG3" s="7">
        <v>99.872500000000002</v>
      </c>
      <c r="BH3" s="7"/>
      <c r="BI3" s="9">
        <v>0</v>
      </c>
      <c r="BJ3" s="7">
        <v>0</v>
      </c>
      <c r="BK3" s="6" t="s">
        <v>100</v>
      </c>
      <c r="BL3" s="6" t="s">
        <v>81</v>
      </c>
      <c r="BM3" s="6" t="s">
        <v>81</v>
      </c>
      <c r="BN3" s="14">
        <v>1</v>
      </c>
      <c r="BO3" s="6" t="s">
        <v>81</v>
      </c>
      <c r="BP3" s="25">
        <v>101843945344.39</v>
      </c>
      <c r="BQ3" s="7">
        <v>880125788</v>
      </c>
      <c r="BR3" s="25">
        <v>14633844.390000001</v>
      </c>
    </row>
    <row r="4" spans="1:7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8"/>
      <c r="Q4" s="9"/>
      <c r="R4" s="9"/>
      <c r="S4" s="7"/>
      <c r="T4" s="7"/>
      <c r="U4" s="7"/>
      <c r="V4" s="25"/>
      <c r="W4" s="7"/>
      <c r="X4" s="10"/>
      <c r="Y4" s="10"/>
      <c r="Z4" s="7"/>
      <c r="AA4" s="28"/>
      <c r="AB4" s="37"/>
      <c r="AC4" s="7"/>
      <c r="AD4" s="7"/>
      <c r="AE4" s="11"/>
      <c r="AF4" s="6"/>
      <c r="AG4" s="12"/>
      <c r="AH4" s="11"/>
      <c r="AI4" s="11"/>
      <c r="AJ4" s="11"/>
      <c r="AK4" s="13"/>
      <c r="AL4" s="11"/>
      <c r="AM4" s="6"/>
      <c r="AN4" s="6"/>
      <c r="AO4" s="13"/>
      <c r="AP4" s="6"/>
      <c r="AQ4" s="6"/>
      <c r="AR4" s="6"/>
      <c r="AS4" s="6"/>
      <c r="AT4" s="6"/>
      <c r="AU4" s="9"/>
      <c r="AV4" s="9"/>
      <c r="AW4" s="12"/>
      <c r="AX4" s="12"/>
      <c r="AY4" s="12"/>
      <c r="AZ4" s="12"/>
      <c r="BA4" s="13"/>
      <c r="BB4" s="13"/>
      <c r="BC4" s="6"/>
      <c r="BD4" s="9"/>
      <c r="BE4" s="12"/>
      <c r="BF4" s="12"/>
      <c r="BG4" s="7"/>
      <c r="BH4" s="7"/>
      <c r="BI4" s="9"/>
      <c r="BJ4" s="7"/>
      <c r="BK4" s="6"/>
      <c r="BL4" s="6"/>
      <c r="BM4" s="6"/>
      <c r="BN4" s="14"/>
      <c r="BO4" s="6"/>
      <c r="BP4" s="25"/>
      <c r="BQ4" s="7"/>
      <c r="BR4" s="25"/>
    </row>
    <row r="5" spans="1:71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7"/>
      <c r="O5" s="7"/>
      <c r="P5" s="8"/>
      <c r="Q5" s="9"/>
      <c r="R5" s="9"/>
      <c r="S5" s="7"/>
      <c r="T5" s="7"/>
      <c r="U5" s="7"/>
      <c r="V5" s="25"/>
      <c r="W5" s="7"/>
      <c r="X5" s="10"/>
      <c r="Y5" s="10"/>
      <c r="Z5" s="7"/>
      <c r="AA5" s="29"/>
      <c r="AB5" s="37"/>
      <c r="AC5" s="7"/>
      <c r="AD5" s="7"/>
      <c r="AE5" s="11"/>
      <c r="AF5" s="6"/>
      <c r="AG5" s="12"/>
      <c r="AH5" s="11"/>
      <c r="AI5" s="11"/>
      <c r="AJ5" s="11"/>
      <c r="AK5" s="13"/>
      <c r="AL5" s="11"/>
      <c r="AM5" s="6"/>
      <c r="AN5" s="6"/>
      <c r="AO5" s="13"/>
      <c r="AP5" s="6"/>
      <c r="AQ5" s="6"/>
      <c r="AR5" s="6"/>
      <c r="AS5" s="6"/>
      <c r="AT5" s="6"/>
      <c r="AU5" s="9"/>
      <c r="AV5" s="9"/>
      <c r="AW5" s="12"/>
      <c r="AX5" s="12"/>
      <c r="AY5" s="12"/>
      <c r="AZ5" s="12"/>
      <c r="BA5" s="13"/>
      <c r="BB5" s="13"/>
      <c r="BC5" s="6"/>
      <c r="BD5" s="9"/>
      <c r="BE5" s="12"/>
      <c r="BF5" s="12"/>
      <c r="BG5" s="7"/>
      <c r="BH5" s="7"/>
      <c r="BI5" s="9"/>
      <c r="BJ5" s="7"/>
      <c r="BK5" s="6"/>
      <c r="BL5" s="6"/>
      <c r="BM5" s="6"/>
      <c r="BN5" s="14"/>
      <c r="BO5" s="6"/>
      <c r="BP5" s="25"/>
      <c r="BQ5" s="7"/>
      <c r="BR5" s="25"/>
    </row>
    <row r="6" spans="1:71" s="15" customFormat="1" ht="18" customHeight="1" x14ac:dyDescent="0.2">
      <c r="A6" s="3" t="s">
        <v>10</v>
      </c>
      <c r="B6" s="3" t="s">
        <v>11</v>
      </c>
      <c r="C6" s="3" t="s">
        <v>7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  <c r="J6" s="3" t="s">
        <v>18</v>
      </c>
      <c r="K6" s="3" t="s">
        <v>19</v>
      </c>
      <c r="L6" s="3" t="s">
        <v>20</v>
      </c>
      <c r="M6" s="3" t="s">
        <v>21</v>
      </c>
      <c r="N6" s="3" t="s">
        <v>22</v>
      </c>
      <c r="O6" s="3" t="s">
        <v>23</v>
      </c>
      <c r="P6" s="3" t="s">
        <v>24</v>
      </c>
      <c r="Q6" s="3" t="s">
        <v>25</v>
      </c>
      <c r="R6" s="3" t="s">
        <v>26</v>
      </c>
      <c r="S6" s="3" t="s">
        <v>27</v>
      </c>
      <c r="T6" s="3" t="s">
        <v>28</v>
      </c>
      <c r="U6" s="3" t="s">
        <v>29</v>
      </c>
      <c r="V6" s="24" t="s">
        <v>30</v>
      </c>
      <c r="W6" s="3" t="s">
        <v>31</v>
      </c>
      <c r="X6" s="3" t="s">
        <v>32</v>
      </c>
      <c r="Y6" s="3" t="s">
        <v>33</v>
      </c>
      <c r="Z6" s="3" t="s">
        <v>34</v>
      </c>
      <c r="AA6" s="27" t="s">
        <v>35</v>
      </c>
      <c r="AB6" s="35" t="s">
        <v>36</v>
      </c>
      <c r="AC6" s="3" t="s">
        <v>37</v>
      </c>
      <c r="AD6" s="3" t="s">
        <v>38</v>
      </c>
      <c r="AE6" s="3" t="s">
        <v>39</v>
      </c>
      <c r="AF6" s="3" t="s">
        <v>40</v>
      </c>
      <c r="AG6" s="3" t="s">
        <v>41</v>
      </c>
      <c r="AH6" s="3" t="s">
        <v>42</v>
      </c>
      <c r="AI6" s="3" t="s">
        <v>43</v>
      </c>
      <c r="AJ6" s="3" t="s">
        <v>44</v>
      </c>
      <c r="AK6" s="3" t="s">
        <v>45</v>
      </c>
      <c r="AL6" s="3" t="s">
        <v>46</v>
      </c>
      <c r="AM6" s="3" t="s">
        <v>47</v>
      </c>
      <c r="AN6" s="3" t="s">
        <v>48</v>
      </c>
      <c r="AO6" s="3" t="s">
        <v>49</v>
      </c>
      <c r="AP6" s="3" t="s">
        <v>50</v>
      </c>
      <c r="AQ6" s="3" t="s">
        <v>51</v>
      </c>
      <c r="AR6" s="3" t="s">
        <v>52</v>
      </c>
      <c r="AS6" s="3" t="s">
        <v>53</v>
      </c>
      <c r="AT6" s="3" t="s">
        <v>54</v>
      </c>
      <c r="AU6" s="3" t="s">
        <v>55</v>
      </c>
      <c r="AV6" s="3" t="s">
        <v>56</v>
      </c>
      <c r="AW6" s="3" t="s">
        <v>57</v>
      </c>
      <c r="AX6" s="3" t="s">
        <v>58</v>
      </c>
      <c r="AY6" s="3" t="s">
        <v>59</v>
      </c>
      <c r="AZ6" s="3" t="s">
        <v>60</v>
      </c>
      <c r="BA6" s="3" t="s">
        <v>61</v>
      </c>
      <c r="BB6" s="3" t="s">
        <v>62</v>
      </c>
      <c r="BC6" s="3" t="s">
        <v>63</v>
      </c>
      <c r="BD6" s="3" t="s">
        <v>64</v>
      </c>
      <c r="BE6" s="3" t="s">
        <v>65</v>
      </c>
      <c r="BF6" s="3" t="s">
        <v>66</v>
      </c>
      <c r="BG6" s="3" t="s">
        <v>67</v>
      </c>
      <c r="BH6" s="3" t="s">
        <v>68</v>
      </c>
      <c r="BI6" s="3" t="s">
        <v>69</v>
      </c>
      <c r="BJ6" s="3" t="s">
        <v>70</v>
      </c>
      <c r="BK6" s="3" t="s">
        <v>71</v>
      </c>
      <c r="BL6" s="3" t="s">
        <v>72</v>
      </c>
      <c r="BM6" s="3" t="s">
        <v>73</v>
      </c>
      <c r="BN6" s="3" t="s">
        <v>74</v>
      </c>
      <c r="BO6" s="3" t="s">
        <v>75</v>
      </c>
      <c r="BP6" s="24" t="s">
        <v>76</v>
      </c>
      <c r="BQ6" s="3" t="s">
        <v>77</v>
      </c>
      <c r="BR6" s="24" t="s">
        <v>78</v>
      </c>
    </row>
    <row r="7" spans="1:71" s="15" customFormat="1" ht="21.75" customHeight="1" x14ac:dyDescent="0.2">
      <c r="A7" s="5">
        <v>46265</v>
      </c>
      <c r="B7" s="6" t="s">
        <v>87</v>
      </c>
      <c r="C7" s="6" t="s">
        <v>88</v>
      </c>
      <c r="D7" s="6" t="s">
        <v>125</v>
      </c>
      <c r="E7" s="6" t="s">
        <v>126</v>
      </c>
      <c r="F7" s="6" t="s">
        <v>127</v>
      </c>
      <c r="G7" s="6" t="s">
        <v>97</v>
      </c>
      <c r="H7" s="6" t="s">
        <v>98</v>
      </c>
      <c r="I7" s="6" t="s">
        <v>82</v>
      </c>
      <c r="J7" s="6" t="s">
        <v>82</v>
      </c>
      <c r="K7" s="7">
        <v>90000</v>
      </c>
      <c r="L7" s="7">
        <v>100</v>
      </c>
      <c r="M7" s="7"/>
      <c r="N7" s="7">
        <v>100</v>
      </c>
      <c r="O7" s="7">
        <v>100</v>
      </c>
      <c r="P7" s="8">
        <v>0</v>
      </c>
      <c r="Q7" s="9" t="s">
        <v>79</v>
      </c>
      <c r="R7" s="9" t="s">
        <v>79</v>
      </c>
      <c r="S7" s="7">
        <v>99.986974000000004</v>
      </c>
      <c r="T7" s="7">
        <v>8998827.6600000001</v>
      </c>
      <c r="U7" s="7">
        <v>9000000</v>
      </c>
      <c r="V7" s="25">
        <v>9000000</v>
      </c>
      <c r="W7" s="7">
        <v>9000000</v>
      </c>
      <c r="X7" s="10"/>
      <c r="Y7" s="10"/>
      <c r="Z7" s="7">
        <v>1172.3399999999999</v>
      </c>
      <c r="AA7" s="40">
        <v>7.4309661426617754E-3</v>
      </c>
      <c r="AB7" s="37">
        <v>7.5459951935459638E-3</v>
      </c>
      <c r="AC7" s="7">
        <v>0</v>
      </c>
      <c r="AD7" s="7">
        <v>1172.3399999999999</v>
      </c>
      <c r="AE7" s="11">
        <v>46265</v>
      </c>
      <c r="AF7" s="6"/>
      <c r="AG7" s="12">
        <v>0</v>
      </c>
      <c r="AH7" s="11"/>
      <c r="AI7" s="11">
        <v>46266</v>
      </c>
      <c r="AJ7" s="11">
        <v>46266</v>
      </c>
      <c r="AK7" s="13">
        <v>1</v>
      </c>
      <c r="AL7" s="11">
        <v>46266</v>
      </c>
      <c r="AM7" s="6" t="s">
        <v>99</v>
      </c>
      <c r="AN7" s="6" t="s">
        <v>83</v>
      </c>
      <c r="AO7" s="13"/>
      <c r="AP7" s="6"/>
      <c r="AQ7" s="6" t="s">
        <v>128</v>
      </c>
      <c r="AR7" s="6"/>
      <c r="AS7" s="6"/>
      <c r="AT7" s="6"/>
      <c r="AU7" s="9"/>
      <c r="AV7" s="9"/>
      <c r="AW7" s="12"/>
      <c r="AX7" s="12"/>
      <c r="AY7" s="12"/>
      <c r="AZ7" s="12"/>
      <c r="BA7" s="13"/>
      <c r="BB7" s="13"/>
      <c r="BC7" s="6"/>
      <c r="BD7" s="9"/>
      <c r="BE7" s="12"/>
      <c r="BF7" s="12"/>
      <c r="BG7" s="7"/>
      <c r="BH7" s="7"/>
      <c r="BI7" s="9">
        <v>0</v>
      </c>
      <c r="BJ7" s="7">
        <v>0</v>
      </c>
      <c r="BK7" s="6" t="s">
        <v>100</v>
      </c>
      <c r="BL7" s="6" t="s">
        <v>81</v>
      </c>
      <c r="BM7" s="6" t="s">
        <v>81</v>
      </c>
      <c r="BN7" s="14">
        <v>1</v>
      </c>
      <c r="BO7" s="6" t="s">
        <v>81</v>
      </c>
      <c r="BP7" s="25">
        <v>1211148029.3699999</v>
      </c>
      <c r="BQ7" s="7">
        <v>39851094</v>
      </c>
      <c r="BR7" s="25">
        <v>18462403.530000001</v>
      </c>
    </row>
    <row r="8" spans="1:71" s="15" customFormat="1" ht="21.75" customHeight="1" x14ac:dyDescent="0.2">
      <c r="A8" s="5">
        <v>46265</v>
      </c>
      <c r="B8" s="6" t="s">
        <v>87</v>
      </c>
      <c r="C8" s="6" t="s">
        <v>88</v>
      </c>
      <c r="D8" s="6" t="s">
        <v>111</v>
      </c>
      <c r="E8" s="6" t="s">
        <v>92</v>
      </c>
      <c r="F8" s="6" t="s">
        <v>112</v>
      </c>
      <c r="G8" s="6" t="s">
        <v>108</v>
      </c>
      <c r="H8" s="6" t="s">
        <v>109</v>
      </c>
      <c r="I8" s="6" t="s">
        <v>103</v>
      </c>
      <c r="J8" s="6" t="s">
        <v>103</v>
      </c>
      <c r="K8" s="7">
        <v>3574400</v>
      </c>
      <c r="L8" s="7">
        <v>100</v>
      </c>
      <c r="M8" s="7">
        <v>97.2834</v>
      </c>
      <c r="N8" s="7">
        <v>97.101299999999995</v>
      </c>
      <c r="O8" s="7">
        <v>-0.18210000000000001</v>
      </c>
      <c r="P8" s="8">
        <v>-1.8718506960077464E-3</v>
      </c>
      <c r="Q8" s="9" t="s">
        <v>135</v>
      </c>
      <c r="R8" s="9" t="s">
        <v>136</v>
      </c>
      <c r="S8" s="7">
        <v>97.943610000000007</v>
      </c>
      <c r="T8" s="7">
        <v>350089640.77999997</v>
      </c>
      <c r="U8" s="7">
        <v>350089640.77999997</v>
      </c>
      <c r="V8" s="25">
        <v>347078886.72000003</v>
      </c>
      <c r="W8" s="7">
        <v>357440000</v>
      </c>
      <c r="X8" s="10"/>
      <c r="Y8" s="10">
        <v>64339.199999999997</v>
      </c>
      <c r="Z8" s="7">
        <v>-3010754.06</v>
      </c>
      <c r="AA8" s="40">
        <v>0.28657016178322908</v>
      </c>
      <c r="AB8" s="37">
        <v>0.29100617899671155</v>
      </c>
      <c r="AC8" s="7">
        <v>9329184</v>
      </c>
      <c r="AD8" s="7">
        <v>0</v>
      </c>
      <c r="AE8" s="11">
        <v>46265</v>
      </c>
      <c r="AF8" s="6" t="s">
        <v>104</v>
      </c>
      <c r="AG8" s="12">
        <v>6.48</v>
      </c>
      <c r="AH8" s="11">
        <v>46118</v>
      </c>
      <c r="AI8" s="11">
        <v>46301</v>
      </c>
      <c r="AJ8" s="11">
        <v>49588</v>
      </c>
      <c r="AK8" s="13">
        <v>3323</v>
      </c>
      <c r="AL8" s="11">
        <v>49588</v>
      </c>
      <c r="AM8" s="6" t="s">
        <v>99</v>
      </c>
      <c r="AN8" s="6" t="s">
        <v>80</v>
      </c>
      <c r="AO8" s="13"/>
      <c r="AP8" s="6"/>
      <c r="AQ8" s="6" t="s">
        <v>86</v>
      </c>
      <c r="AR8" s="6"/>
      <c r="AS8" s="6" t="s">
        <v>85</v>
      </c>
      <c r="AT8" s="6" t="s">
        <v>85</v>
      </c>
      <c r="AU8" s="9" t="s">
        <v>136</v>
      </c>
      <c r="AV8" s="9" t="s">
        <v>136</v>
      </c>
      <c r="AW8" s="12">
        <v>97.101399999999998</v>
      </c>
      <c r="AX8" s="12">
        <v>97.101100000000002</v>
      </c>
      <c r="AY8" s="12">
        <v>6.5694123099999997</v>
      </c>
      <c r="AZ8" s="12">
        <v>6.5694062379</v>
      </c>
      <c r="BA8" s="13">
        <v>6.79649226</v>
      </c>
      <c r="BB8" s="13">
        <v>6.7964876185999996</v>
      </c>
      <c r="BC8" s="6"/>
      <c r="BD8" s="9"/>
      <c r="BE8" s="12">
        <v>6.5694087115000004</v>
      </c>
      <c r="BF8" s="12">
        <v>6.7964895086999997</v>
      </c>
      <c r="BG8" s="7">
        <v>97.101299999999995</v>
      </c>
      <c r="BH8" s="7"/>
      <c r="BI8" s="9">
        <v>0</v>
      </c>
      <c r="BJ8" s="7">
        <v>0</v>
      </c>
      <c r="BK8" s="6" t="s">
        <v>100</v>
      </c>
      <c r="BL8" s="6" t="s">
        <v>81</v>
      </c>
      <c r="BM8" s="6" t="s">
        <v>81</v>
      </c>
      <c r="BN8" s="14">
        <v>1</v>
      </c>
      <c r="BO8" s="6" t="s">
        <v>81</v>
      </c>
      <c r="BP8" s="25">
        <v>1211148029.3699999</v>
      </c>
      <c r="BQ8" s="7">
        <v>39851094</v>
      </c>
      <c r="BR8" s="25">
        <v>18462403.530000001</v>
      </c>
      <c r="BS8" s="41">
        <f>BP8-SUM(V8:V10)</f>
        <v>27462403.529999733</v>
      </c>
    </row>
    <row r="9" spans="1:71" s="15" customFormat="1" ht="21.75" customHeight="1" x14ac:dyDescent="0.2">
      <c r="A9" s="5">
        <v>46265</v>
      </c>
      <c r="B9" s="6" t="s">
        <v>87</v>
      </c>
      <c r="C9" s="6" t="s">
        <v>88</v>
      </c>
      <c r="D9" s="6" t="s">
        <v>113</v>
      </c>
      <c r="E9" s="6" t="s">
        <v>89</v>
      </c>
      <c r="F9" s="6" t="s">
        <v>114</v>
      </c>
      <c r="G9" s="6" t="s">
        <v>108</v>
      </c>
      <c r="H9" s="6" t="s">
        <v>109</v>
      </c>
      <c r="I9" s="6" t="s">
        <v>103</v>
      </c>
      <c r="J9" s="6" t="s">
        <v>103</v>
      </c>
      <c r="K9" s="7">
        <v>2000000</v>
      </c>
      <c r="L9" s="7">
        <v>100</v>
      </c>
      <c r="M9" s="7">
        <v>96.658100000000005</v>
      </c>
      <c r="N9" s="7">
        <v>96.399799999999999</v>
      </c>
      <c r="O9" s="7">
        <v>-0.25829999999999997</v>
      </c>
      <c r="P9" s="8">
        <v>-2.6723057870990637E-3</v>
      </c>
      <c r="Q9" s="9" t="s">
        <v>137</v>
      </c>
      <c r="R9" s="9" t="s">
        <v>138</v>
      </c>
      <c r="S9" s="7">
        <v>98.121802000000002</v>
      </c>
      <c r="T9" s="7">
        <v>196243604.25999999</v>
      </c>
      <c r="U9" s="7">
        <v>196243604.25999999</v>
      </c>
      <c r="V9" s="25">
        <v>192799600</v>
      </c>
      <c r="W9" s="7">
        <v>200000000</v>
      </c>
      <c r="X9" s="10"/>
      <c r="Y9" s="10">
        <v>35166.660000000003</v>
      </c>
      <c r="Z9" s="7">
        <v>-3444004.26</v>
      </c>
      <c r="AA9" s="40">
        <v>0.15918747776874814</v>
      </c>
      <c r="AB9" s="37">
        <v>0.16165165054639827</v>
      </c>
      <c r="AC9" s="7">
        <v>4079333.33</v>
      </c>
      <c r="AD9" s="7">
        <v>0</v>
      </c>
      <c r="AE9" s="11">
        <v>46265</v>
      </c>
      <c r="AF9" s="6" t="s">
        <v>104</v>
      </c>
      <c r="AG9" s="12">
        <v>6.33</v>
      </c>
      <c r="AH9" s="11">
        <v>46147</v>
      </c>
      <c r="AI9" s="11">
        <v>46331</v>
      </c>
      <c r="AJ9" s="11">
        <v>49434</v>
      </c>
      <c r="AK9" s="13">
        <v>3169</v>
      </c>
      <c r="AL9" s="11">
        <v>49434</v>
      </c>
      <c r="AM9" s="6" t="s">
        <v>99</v>
      </c>
      <c r="AN9" s="6" t="s">
        <v>80</v>
      </c>
      <c r="AO9" s="13"/>
      <c r="AP9" s="6"/>
      <c r="AQ9" s="6" t="s">
        <v>86</v>
      </c>
      <c r="AR9" s="6"/>
      <c r="AS9" s="6" t="s">
        <v>85</v>
      </c>
      <c r="AT9" s="6" t="s">
        <v>85</v>
      </c>
      <c r="AU9" s="9" t="s">
        <v>138</v>
      </c>
      <c r="AV9" s="9" t="s">
        <v>138</v>
      </c>
      <c r="AW9" s="12">
        <v>96.399799999999999</v>
      </c>
      <c r="AX9" s="12">
        <v>96.399799999999999</v>
      </c>
      <c r="AY9" s="12">
        <v>6.40915474</v>
      </c>
      <c r="AZ9" s="12">
        <v>6.4091547392999999</v>
      </c>
      <c r="BA9" s="13">
        <v>6.6298251400000003</v>
      </c>
      <c r="BB9" s="13">
        <v>6.6298251414999996</v>
      </c>
      <c r="BC9" s="6"/>
      <c r="BD9" s="9"/>
      <c r="BE9" s="12">
        <v>6.4091550391999998</v>
      </c>
      <c r="BF9" s="12">
        <v>6.6298253633000002</v>
      </c>
      <c r="BG9" s="7">
        <v>96.399799999999999</v>
      </c>
      <c r="BH9" s="7"/>
      <c r="BI9" s="9">
        <v>0</v>
      </c>
      <c r="BJ9" s="7">
        <v>0</v>
      </c>
      <c r="BK9" s="6" t="s">
        <v>100</v>
      </c>
      <c r="BL9" s="6" t="s">
        <v>81</v>
      </c>
      <c r="BM9" s="6" t="s">
        <v>81</v>
      </c>
      <c r="BN9" s="14">
        <v>1</v>
      </c>
      <c r="BO9" s="6" t="s">
        <v>81</v>
      </c>
      <c r="BP9" s="25">
        <v>1211148029.3699999</v>
      </c>
      <c r="BQ9" s="7">
        <v>39851094</v>
      </c>
      <c r="BR9" s="25">
        <v>18462403.530000001</v>
      </c>
      <c r="BS9" s="42">
        <f>BS8/BP8*100</f>
        <v>2.267468786972703</v>
      </c>
    </row>
    <row r="10" spans="1:71" s="15" customFormat="1" ht="21.75" customHeight="1" x14ac:dyDescent="0.2">
      <c r="A10" s="5">
        <v>46265</v>
      </c>
      <c r="B10" s="6" t="s">
        <v>87</v>
      </c>
      <c r="C10" s="6" t="s">
        <v>88</v>
      </c>
      <c r="D10" s="6" t="s">
        <v>105</v>
      </c>
      <c r="E10" s="6" t="s">
        <v>106</v>
      </c>
      <c r="F10" s="6" t="s">
        <v>107</v>
      </c>
      <c r="G10" s="6" t="s">
        <v>108</v>
      </c>
      <c r="H10" s="6" t="s">
        <v>109</v>
      </c>
      <c r="I10" s="6" t="s">
        <v>103</v>
      </c>
      <c r="J10" s="6" t="s">
        <v>103</v>
      </c>
      <c r="K10" s="7">
        <v>6443600</v>
      </c>
      <c r="L10" s="7">
        <v>100</v>
      </c>
      <c r="M10" s="7">
        <v>100.16759999999999</v>
      </c>
      <c r="N10" s="7">
        <v>99.914199999999994</v>
      </c>
      <c r="O10" s="7">
        <v>-0.25340000000000001</v>
      </c>
      <c r="P10" s="8">
        <v>-2.5297601220354684E-3</v>
      </c>
      <c r="Q10" s="9" t="s">
        <v>139</v>
      </c>
      <c r="R10" s="9" t="s">
        <v>140</v>
      </c>
      <c r="S10" s="7">
        <v>101.113422</v>
      </c>
      <c r="T10" s="7">
        <v>651534444.32000005</v>
      </c>
      <c r="U10" s="7">
        <v>651534444.32000005</v>
      </c>
      <c r="V10" s="25">
        <v>643807139.12</v>
      </c>
      <c r="W10" s="7">
        <v>644360000</v>
      </c>
      <c r="X10" s="10"/>
      <c r="Y10" s="10">
        <v>311652.27</v>
      </c>
      <c r="Z10" s="7">
        <v>-7727305.2000000002</v>
      </c>
      <c r="AA10" s="40">
        <v>0.53156767257829551</v>
      </c>
      <c r="AB10" s="37">
        <v>0.53979617526334422</v>
      </c>
      <c r="AC10" s="7">
        <v>13664011.779999999</v>
      </c>
      <c r="AD10" s="7">
        <v>0</v>
      </c>
      <c r="AE10" s="11">
        <v>46265</v>
      </c>
      <c r="AF10" s="6" t="s">
        <v>104</v>
      </c>
      <c r="AG10" s="12">
        <v>6.94</v>
      </c>
      <c r="AH10" s="11">
        <v>46153</v>
      </c>
      <c r="AI10" s="11">
        <v>46337</v>
      </c>
      <c r="AJ10" s="11">
        <v>49806</v>
      </c>
      <c r="AK10" s="13">
        <v>3541</v>
      </c>
      <c r="AL10" s="11">
        <v>49806</v>
      </c>
      <c r="AM10" s="6" t="s">
        <v>99</v>
      </c>
      <c r="AN10" s="6" t="s">
        <v>80</v>
      </c>
      <c r="AO10" s="13"/>
      <c r="AP10" s="6"/>
      <c r="AQ10" s="6" t="s">
        <v>86</v>
      </c>
      <c r="AR10" s="6"/>
      <c r="AS10" s="6" t="s">
        <v>85</v>
      </c>
      <c r="AT10" s="6" t="s">
        <v>85</v>
      </c>
      <c r="AU10" s="9" t="s">
        <v>140</v>
      </c>
      <c r="AV10" s="9" t="s">
        <v>140</v>
      </c>
      <c r="AW10" s="12">
        <v>99.914299999999997</v>
      </c>
      <c r="AX10" s="12">
        <v>99.914100000000005</v>
      </c>
      <c r="AY10" s="12">
        <v>6.8288205599999996</v>
      </c>
      <c r="AZ10" s="12">
        <v>6.8288167577000003</v>
      </c>
      <c r="BA10" s="13">
        <v>7.0661313699999999</v>
      </c>
      <c r="BB10" s="13">
        <v>7.0661283832999997</v>
      </c>
      <c r="BC10" s="6"/>
      <c r="BD10" s="9"/>
      <c r="BE10" s="12">
        <v>6.8288183748</v>
      </c>
      <c r="BF10" s="12">
        <v>7.0661296518999999</v>
      </c>
      <c r="BG10" s="7">
        <v>99.914199999999994</v>
      </c>
      <c r="BH10" s="7"/>
      <c r="BI10" s="9">
        <v>0</v>
      </c>
      <c r="BJ10" s="7">
        <v>0</v>
      </c>
      <c r="BK10" s="6" t="s">
        <v>100</v>
      </c>
      <c r="BL10" s="6" t="s">
        <v>81</v>
      </c>
      <c r="BM10" s="6" t="s">
        <v>81</v>
      </c>
      <c r="BN10" s="14">
        <v>1</v>
      </c>
      <c r="BO10" s="6" t="s">
        <v>81</v>
      </c>
      <c r="BP10" s="25">
        <v>1211148029.3699999</v>
      </c>
      <c r="BQ10" s="7">
        <v>39851094</v>
      </c>
      <c r="BR10" s="25">
        <v>18462403.530000001</v>
      </c>
    </row>
    <row r="12" spans="1:71" x14ac:dyDescent="0.25">
      <c r="A12" s="3" t="s">
        <v>10</v>
      </c>
      <c r="B12" s="3" t="s">
        <v>11</v>
      </c>
      <c r="C12" s="3" t="s">
        <v>7</v>
      </c>
      <c r="D12" s="3" t="s">
        <v>12</v>
      </c>
      <c r="E12" s="3" t="s">
        <v>13</v>
      </c>
      <c r="F12" s="3" t="s">
        <v>14</v>
      </c>
      <c r="G12" s="3" t="s">
        <v>15</v>
      </c>
      <c r="H12" s="3" t="s">
        <v>16</v>
      </c>
      <c r="I12" s="3" t="s">
        <v>17</v>
      </c>
      <c r="J12" s="3" t="s">
        <v>18</v>
      </c>
      <c r="K12" s="3" t="s">
        <v>19</v>
      </c>
      <c r="L12" s="3" t="s">
        <v>20</v>
      </c>
      <c r="M12" s="3" t="s">
        <v>21</v>
      </c>
      <c r="N12" s="3" t="s">
        <v>22</v>
      </c>
      <c r="O12" s="3" t="s">
        <v>23</v>
      </c>
      <c r="P12" s="3" t="s">
        <v>24</v>
      </c>
      <c r="Q12" s="3" t="s">
        <v>25</v>
      </c>
      <c r="R12" s="3" t="s">
        <v>26</v>
      </c>
      <c r="S12" s="3" t="s">
        <v>27</v>
      </c>
      <c r="T12" s="3" t="s">
        <v>28</v>
      </c>
      <c r="U12" s="3" t="s">
        <v>29</v>
      </c>
      <c r="V12" s="24" t="s">
        <v>30</v>
      </c>
      <c r="W12" s="3" t="s">
        <v>31</v>
      </c>
      <c r="X12" s="3" t="s">
        <v>32</v>
      </c>
      <c r="Y12" s="3" t="s">
        <v>33</v>
      </c>
      <c r="Z12" s="3" t="s">
        <v>34</v>
      </c>
      <c r="AA12" s="27" t="s">
        <v>35</v>
      </c>
      <c r="AB12" s="35" t="s">
        <v>36</v>
      </c>
      <c r="AC12" s="3" t="s">
        <v>37</v>
      </c>
      <c r="AD12" s="3" t="s">
        <v>38</v>
      </c>
      <c r="AE12" s="3" t="s">
        <v>39</v>
      </c>
      <c r="AF12" s="3" t="s">
        <v>40</v>
      </c>
      <c r="AG12" s="3" t="s">
        <v>41</v>
      </c>
      <c r="AH12" s="3" t="s">
        <v>42</v>
      </c>
      <c r="AI12" s="3" t="s">
        <v>43</v>
      </c>
      <c r="AJ12" s="3" t="s">
        <v>44</v>
      </c>
      <c r="AK12" s="3" t="s">
        <v>45</v>
      </c>
      <c r="AL12" s="3" t="s">
        <v>46</v>
      </c>
      <c r="AM12" s="3" t="s">
        <v>47</v>
      </c>
      <c r="AN12" s="3" t="s">
        <v>48</v>
      </c>
      <c r="AO12" s="3" t="s">
        <v>49</v>
      </c>
      <c r="AP12" s="3" t="s">
        <v>50</v>
      </c>
      <c r="AQ12" s="3" t="s">
        <v>51</v>
      </c>
      <c r="AR12" s="3" t="s">
        <v>52</v>
      </c>
      <c r="AS12" s="3" t="s">
        <v>53</v>
      </c>
      <c r="AT12" s="3" t="s">
        <v>54</v>
      </c>
      <c r="AU12" s="3" t="s">
        <v>55</v>
      </c>
      <c r="AV12" s="3" t="s">
        <v>56</v>
      </c>
      <c r="AW12" s="3" t="s">
        <v>57</v>
      </c>
      <c r="AX12" s="3" t="s">
        <v>58</v>
      </c>
      <c r="AY12" s="3" t="s">
        <v>59</v>
      </c>
      <c r="AZ12" s="3" t="s">
        <v>60</v>
      </c>
      <c r="BA12" s="3" t="s">
        <v>61</v>
      </c>
      <c r="BB12" s="3" t="s">
        <v>62</v>
      </c>
      <c r="BC12" s="3" t="s">
        <v>63</v>
      </c>
      <c r="BD12" s="3" t="s">
        <v>64</v>
      </c>
      <c r="BE12" s="3" t="s">
        <v>65</v>
      </c>
      <c r="BF12" s="3" t="s">
        <v>66</v>
      </c>
      <c r="BG12" s="3" t="s">
        <v>67</v>
      </c>
      <c r="BH12" s="3" t="s">
        <v>68</v>
      </c>
      <c r="BI12" s="3" t="s">
        <v>69</v>
      </c>
      <c r="BJ12" s="3" t="s">
        <v>70</v>
      </c>
      <c r="BK12" s="3" t="s">
        <v>71</v>
      </c>
      <c r="BL12" s="3" t="s">
        <v>72</v>
      </c>
      <c r="BM12" s="3" t="s">
        <v>73</v>
      </c>
      <c r="BN12" s="3" t="s">
        <v>74</v>
      </c>
      <c r="BO12" s="3" t="s">
        <v>75</v>
      </c>
      <c r="BP12" s="24" t="s">
        <v>76</v>
      </c>
      <c r="BQ12" s="3" t="s">
        <v>77</v>
      </c>
      <c r="BR12" s="24" t="s">
        <v>78</v>
      </c>
    </row>
    <row r="13" spans="1:71" x14ac:dyDescent="0.25">
      <c r="A13" s="5">
        <v>46265</v>
      </c>
      <c r="B13" s="6" t="s">
        <v>93</v>
      </c>
      <c r="C13" s="6" t="s">
        <v>94</v>
      </c>
      <c r="D13" s="6" t="s">
        <v>125</v>
      </c>
      <c r="E13" s="6" t="s">
        <v>126</v>
      </c>
      <c r="F13" s="6" t="s">
        <v>127</v>
      </c>
      <c r="G13" s="6" t="s">
        <v>97</v>
      </c>
      <c r="H13" s="6" t="s">
        <v>98</v>
      </c>
      <c r="I13" s="6" t="s">
        <v>82</v>
      </c>
      <c r="J13" s="6" t="s">
        <v>82</v>
      </c>
      <c r="K13" s="7">
        <v>65000</v>
      </c>
      <c r="L13" s="7">
        <v>100</v>
      </c>
      <c r="M13" s="7"/>
      <c r="N13" s="7">
        <v>100</v>
      </c>
      <c r="O13" s="7">
        <v>100</v>
      </c>
      <c r="P13" s="8">
        <v>0</v>
      </c>
      <c r="Q13" s="9" t="s">
        <v>79</v>
      </c>
      <c r="R13" s="9" t="s">
        <v>79</v>
      </c>
      <c r="S13" s="7">
        <v>99.986974000000004</v>
      </c>
      <c r="T13" s="7">
        <v>6499153.3099999996</v>
      </c>
      <c r="U13" s="7">
        <v>6500000</v>
      </c>
      <c r="V13" s="25">
        <v>6500000</v>
      </c>
      <c r="W13" s="7">
        <v>6500000</v>
      </c>
      <c r="X13" s="10"/>
      <c r="Y13" s="10"/>
      <c r="Z13" s="7">
        <v>846.69</v>
      </c>
      <c r="AA13" s="29">
        <v>2.6283783140585184E-2</v>
      </c>
      <c r="AB13" s="37">
        <v>2.6610848933376233E-2</v>
      </c>
      <c r="AC13" s="7">
        <v>0</v>
      </c>
      <c r="AD13" s="7">
        <v>846.69</v>
      </c>
      <c r="AE13" s="22">
        <v>46265</v>
      </c>
      <c r="AF13" s="6"/>
      <c r="AG13" s="12">
        <v>0</v>
      </c>
      <c r="AH13" s="22"/>
      <c r="AI13" s="22">
        <v>46266</v>
      </c>
      <c r="AJ13" s="22">
        <v>46266</v>
      </c>
      <c r="AK13" s="13">
        <v>1</v>
      </c>
      <c r="AL13" s="22">
        <v>46266</v>
      </c>
      <c r="AM13" s="6" t="s">
        <v>99</v>
      </c>
      <c r="AN13" s="6" t="s">
        <v>83</v>
      </c>
      <c r="AO13" s="13"/>
      <c r="AP13" s="6"/>
      <c r="AQ13" s="6" t="s">
        <v>128</v>
      </c>
      <c r="AR13" s="6"/>
      <c r="AS13" s="6"/>
      <c r="AT13" s="6"/>
      <c r="AU13" s="9"/>
      <c r="AV13" s="9"/>
      <c r="AW13" s="12"/>
      <c r="AX13" s="12"/>
      <c r="AY13" s="12"/>
      <c r="AZ13" s="12"/>
      <c r="BA13" s="13"/>
      <c r="BB13" s="13"/>
      <c r="BC13" s="6"/>
      <c r="BD13" s="9"/>
      <c r="BE13" s="12"/>
      <c r="BF13" s="12"/>
      <c r="BG13" s="7"/>
      <c r="BH13" s="7"/>
      <c r="BI13" s="9">
        <v>0</v>
      </c>
      <c r="BJ13" s="7">
        <v>0</v>
      </c>
      <c r="BK13" s="6" t="s">
        <v>100</v>
      </c>
      <c r="BL13" s="6" t="s">
        <v>81</v>
      </c>
      <c r="BM13" s="6" t="s">
        <v>81</v>
      </c>
      <c r="BN13" s="14">
        <v>1</v>
      </c>
      <c r="BO13" s="6" t="s">
        <v>81</v>
      </c>
      <c r="BP13" s="25">
        <v>247300777.25999999</v>
      </c>
      <c r="BQ13" s="7">
        <v>240602.054</v>
      </c>
      <c r="BR13" s="25">
        <v>3039498.1</v>
      </c>
    </row>
    <row r="14" spans="1:71" x14ac:dyDescent="0.25">
      <c r="A14" s="5">
        <v>46265</v>
      </c>
      <c r="B14" s="6" t="s">
        <v>93</v>
      </c>
      <c r="C14" s="6" t="s">
        <v>94</v>
      </c>
      <c r="D14" s="6" t="s">
        <v>119</v>
      </c>
      <c r="E14" s="6" t="s">
        <v>120</v>
      </c>
      <c r="F14" s="6" t="s">
        <v>121</v>
      </c>
      <c r="G14" s="6" t="s">
        <v>108</v>
      </c>
      <c r="H14" s="6" t="s">
        <v>109</v>
      </c>
      <c r="I14" s="6" t="s">
        <v>103</v>
      </c>
      <c r="J14" s="6" t="s">
        <v>103</v>
      </c>
      <c r="K14" s="7">
        <v>650000</v>
      </c>
      <c r="L14" s="7">
        <v>100</v>
      </c>
      <c r="M14" s="7">
        <v>101.8984</v>
      </c>
      <c r="N14" s="7">
        <v>101.6999</v>
      </c>
      <c r="O14" s="7">
        <v>-0.19850000000000001</v>
      </c>
      <c r="P14" s="8">
        <v>-1.9480188108939886E-3</v>
      </c>
      <c r="Q14" s="9" t="s">
        <v>141</v>
      </c>
      <c r="R14" s="9" t="s">
        <v>142</v>
      </c>
      <c r="S14" s="7">
        <v>102.311154</v>
      </c>
      <c r="T14" s="7">
        <v>66502250</v>
      </c>
      <c r="U14" s="7">
        <v>66502250</v>
      </c>
      <c r="V14" s="25">
        <v>66104935</v>
      </c>
      <c r="W14" s="7">
        <v>65000000</v>
      </c>
      <c r="X14" s="10"/>
      <c r="Y14" s="10">
        <v>12711.11</v>
      </c>
      <c r="Z14" s="7">
        <v>-397315</v>
      </c>
      <c r="AA14" s="29">
        <v>0.26730581170191992</v>
      </c>
      <c r="AB14" s="37">
        <v>0.27063206754394692</v>
      </c>
      <c r="AC14" s="7">
        <v>1118577.78</v>
      </c>
      <c r="AD14" s="7">
        <v>0</v>
      </c>
      <c r="AE14" s="22">
        <v>46265</v>
      </c>
      <c r="AF14" s="6" t="s">
        <v>104</v>
      </c>
      <c r="AG14" s="12">
        <v>7.04</v>
      </c>
      <c r="AH14" s="22">
        <v>46176</v>
      </c>
      <c r="AI14" s="22">
        <v>46359</v>
      </c>
      <c r="AJ14" s="22">
        <v>47272</v>
      </c>
      <c r="AK14" s="13">
        <v>1007</v>
      </c>
      <c r="AL14" s="22">
        <v>47272</v>
      </c>
      <c r="AM14" s="6" t="s">
        <v>99</v>
      </c>
      <c r="AN14" s="6" t="s">
        <v>80</v>
      </c>
      <c r="AO14" s="13"/>
      <c r="AP14" s="6"/>
      <c r="AQ14" s="6" t="s">
        <v>86</v>
      </c>
      <c r="AR14" s="6"/>
      <c r="AS14" s="6" t="s">
        <v>85</v>
      </c>
      <c r="AT14" s="6" t="s">
        <v>85</v>
      </c>
      <c r="AU14" s="9" t="s">
        <v>142</v>
      </c>
      <c r="AV14" s="9" t="s">
        <v>142</v>
      </c>
      <c r="AW14" s="12">
        <v>101.6999</v>
      </c>
      <c r="AX14" s="12">
        <v>101.6999</v>
      </c>
      <c r="AY14" s="12">
        <v>2.4370079499999999</v>
      </c>
      <c r="AZ14" s="12">
        <v>2.4370079466000001</v>
      </c>
      <c r="BA14" s="13">
        <v>2.5144109700000001</v>
      </c>
      <c r="BB14" s="13">
        <v>2.5144109745000001</v>
      </c>
      <c r="BC14" s="6"/>
      <c r="BD14" s="9"/>
      <c r="BE14" s="12">
        <v>2.4370080045</v>
      </c>
      <c r="BF14" s="12">
        <v>2.5144109885999999</v>
      </c>
      <c r="BG14" s="7">
        <v>101.6999</v>
      </c>
      <c r="BH14" s="7"/>
      <c r="BI14" s="9">
        <v>0</v>
      </c>
      <c r="BJ14" s="7">
        <v>0</v>
      </c>
      <c r="BK14" s="6" t="s">
        <v>100</v>
      </c>
      <c r="BL14" s="6" t="s">
        <v>81</v>
      </c>
      <c r="BM14" s="6" t="s">
        <v>81</v>
      </c>
      <c r="BN14" s="14">
        <v>1</v>
      </c>
      <c r="BO14" s="6" t="s">
        <v>81</v>
      </c>
      <c r="BP14" s="25">
        <v>247300777.25999999</v>
      </c>
      <c r="BQ14" s="7">
        <v>240602.054</v>
      </c>
      <c r="BR14" s="25">
        <v>3039498.1</v>
      </c>
      <c r="BS14" s="41">
        <f>BP14-SUM(V14:V17)</f>
        <v>9539498.099999994</v>
      </c>
    </row>
    <row r="15" spans="1:71" x14ac:dyDescent="0.25">
      <c r="A15" s="5">
        <v>46265</v>
      </c>
      <c r="B15" s="6" t="s">
        <v>93</v>
      </c>
      <c r="C15" s="6" t="s">
        <v>94</v>
      </c>
      <c r="D15" s="6" t="s">
        <v>117</v>
      </c>
      <c r="E15" s="6" t="s">
        <v>96</v>
      </c>
      <c r="F15" s="6" t="s">
        <v>118</v>
      </c>
      <c r="G15" s="6" t="s">
        <v>108</v>
      </c>
      <c r="H15" s="6" t="s">
        <v>109</v>
      </c>
      <c r="I15" s="6" t="s">
        <v>103</v>
      </c>
      <c r="J15" s="6" t="s">
        <v>103</v>
      </c>
      <c r="K15" s="7">
        <v>510000</v>
      </c>
      <c r="L15" s="7">
        <v>100</v>
      </c>
      <c r="M15" s="7">
        <v>101.54859999999999</v>
      </c>
      <c r="N15" s="7">
        <v>101.47199999999999</v>
      </c>
      <c r="O15" s="7">
        <v>-7.6600000000000001E-2</v>
      </c>
      <c r="P15" s="8">
        <v>-7.5431862182245737E-4</v>
      </c>
      <c r="Q15" s="9" t="s">
        <v>143</v>
      </c>
      <c r="R15" s="9" t="s">
        <v>144</v>
      </c>
      <c r="S15" s="7">
        <v>101.74274200000001</v>
      </c>
      <c r="T15" s="7">
        <v>51888798.490000002</v>
      </c>
      <c r="U15" s="7">
        <v>51888798.490000002</v>
      </c>
      <c r="V15" s="25">
        <v>51750720</v>
      </c>
      <c r="W15" s="7">
        <v>51000000</v>
      </c>
      <c r="X15" s="10"/>
      <c r="Y15" s="10">
        <v>10001.67</v>
      </c>
      <c r="Z15" s="7">
        <v>-138078.49</v>
      </c>
      <c r="AA15" s="29">
        <v>0.2092622618229453</v>
      </c>
      <c r="AB15" s="37">
        <v>0.21186624494053108</v>
      </c>
      <c r="AC15" s="7">
        <v>1410235</v>
      </c>
      <c r="AD15" s="7">
        <v>0</v>
      </c>
      <c r="AE15" s="22">
        <v>46265</v>
      </c>
      <c r="AF15" s="6" t="s">
        <v>104</v>
      </c>
      <c r="AG15" s="12">
        <v>7.06</v>
      </c>
      <c r="AH15" s="22">
        <v>46122</v>
      </c>
      <c r="AI15" s="22">
        <v>46305</v>
      </c>
      <c r="AJ15" s="22">
        <v>46853</v>
      </c>
      <c r="AK15" s="13">
        <v>588</v>
      </c>
      <c r="AL15" s="22">
        <v>46853</v>
      </c>
      <c r="AM15" s="6" t="s">
        <v>99</v>
      </c>
      <c r="AN15" s="6" t="s">
        <v>80</v>
      </c>
      <c r="AO15" s="13"/>
      <c r="AP15" s="6"/>
      <c r="AQ15" s="6" t="s">
        <v>86</v>
      </c>
      <c r="AR15" s="6"/>
      <c r="AS15" s="6" t="s">
        <v>85</v>
      </c>
      <c r="AT15" s="6" t="s">
        <v>85</v>
      </c>
      <c r="AU15" s="9" t="s">
        <v>144</v>
      </c>
      <c r="AV15" s="9" t="s">
        <v>144</v>
      </c>
      <c r="AW15" s="12">
        <v>101.47190000000001</v>
      </c>
      <c r="AX15" s="12">
        <v>101.47199999999999</v>
      </c>
      <c r="AY15" s="12">
        <v>1.4648379</v>
      </c>
      <c r="AZ15" s="12">
        <v>1.4648382281000001</v>
      </c>
      <c r="BA15" s="13">
        <v>1.5093656099999999</v>
      </c>
      <c r="BB15" s="13">
        <v>1.5093656481</v>
      </c>
      <c r="BC15" s="6"/>
      <c r="BD15" s="9"/>
      <c r="BE15" s="12">
        <v>1.4648379056</v>
      </c>
      <c r="BF15" s="12">
        <v>1.5093656070000001</v>
      </c>
      <c r="BG15" s="7">
        <v>101.47199999999999</v>
      </c>
      <c r="BH15" s="7"/>
      <c r="BI15" s="9">
        <v>0</v>
      </c>
      <c r="BJ15" s="7">
        <v>0</v>
      </c>
      <c r="BK15" s="6" t="s">
        <v>100</v>
      </c>
      <c r="BL15" s="6" t="s">
        <v>81</v>
      </c>
      <c r="BM15" s="6" t="s">
        <v>81</v>
      </c>
      <c r="BN15" s="14">
        <v>1</v>
      </c>
      <c r="BO15" s="6" t="s">
        <v>81</v>
      </c>
      <c r="BP15" s="25">
        <v>247300777.25999999</v>
      </c>
      <c r="BQ15" s="7">
        <v>240602.054</v>
      </c>
      <c r="BR15" s="25">
        <v>3039498.1</v>
      </c>
      <c r="BS15" s="42">
        <f>BS14/BP14*100</f>
        <v>3.8574476820065269</v>
      </c>
    </row>
    <row r="16" spans="1:71" x14ac:dyDescent="0.25">
      <c r="A16" s="5">
        <v>46265</v>
      </c>
      <c r="B16" s="6" t="s">
        <v>93</v>
      </c>
      <c r="C16" s="6" t="s">
        <v>94</v>
      </c>
      <c r="D16" s="6" t="s">
        <v>122</v>
      </c>
      <c r="E16" s="6" t="s">
        <v>123</v>
      </c>
      <c r="F16" s="6" t="s">
        <v>124</v>
      </c>
      <c r="G16" s="6" t="s">
        <v>108</v>
      </c>
      <c r="H16" s="6" t="s">
        <v>109</v>
      </c>
      <c r="I16" s="6" t="s">
        <v>103</v>
      </c>
      <c r="J16" s="6" t="s">
        <v>103</v>
      </c>
      <c r="K16" s="7">
        <v>1000000</v>
      </c>
      <c r="L16" s="7">
        <v>100</v>
      </c>
      <c r="M16" s="7">
        <v>99.451700000000002</v>
      </c>
      <c r="N16" s="7">
        <v>99.341899999999995</v>
      </c>
      <c r="O16" s="7">
        <v>-0.10979999999999999</v>
      </c>
      <c r="P16" s="8">
        <v>-1.104053525480208E-3</v>
      </c>
      <c r="Q16" s="9" t="s">
        <v>145</v>
      </c>
      <c r="R16" s="9" t="s">
        <v>146</v>
      </c>
      <c r="S16" s="7">
        <v>99.811456000000007</v>
      </c>
      <c r="T16" s="7">
        <v>99811456</v>
      </c>
      <c r="U16" s="7">
        <v>99811456</v>
      </c>
      <c r="V16" s="25">
        <v>99341900</v>
      </c>
      <c r="W16" s="7">
        <v>100000000</v>
      </c>
      <c r="X16" s="10"/>
      <c r="Y16" s="10">
        <v>16750</v>
      </c>
      <c r="Z16" s="7">
        <v>-469556</v>
      </c>
      <c r="AA16" s="29">
        <v>0.40170476251903064</v>
      </c>
      <c r="AB16" s="37">
        <v>0.4067034297930105</v>
      </c>
      <c r="AC16" s="7">
        <v>569500</v>
      </c>
      <c r="AD16" s="7">
        <v>0</v>
      </c>
      <c r="AE16" s="22">
        <v>46265</v>
      </c>
      <c r="AF16" s="6" t="s">
        <v>104</v>
      </c>
      <c r="AG16" s="12">
        <v>6.03</v>
      </c>
      <c r="AH16" s="22">
        <v>46230</v>
      </c>
      <c r="AI16" s="22">
        <v>46414</v>
      </c>
      <c r="AJ16" s="22">
        <v>47145</v>
      </c>
      <c r="AK16" s="13">
        <v>880</v>
      </c>
      <c r="AL16" s="22">
        <v>47145</v>
      </c>
      <c r="AM16" s="6" t="s">
        <v>99</v>
      </c>
      <c r="AN16" s="6" t="s">
        <v>80</v>
      </c>
      <c r="AO16" s="13"/>
      <c r="AP16" s="6"/>
      <c r="AQ16" s="6" t="s">
        <v>110</v>
      </c>
      <c r="AR16" s="6"/>
      <c r="AS16" s="6" t="s">
        <v>85</v>
      </c>
      <c r="AT16" s="6" t="s">
        <v>85</v>
      </c>
      <c r="AU16" s="9" t="s">
        <v>147</v>
      </c>
      <c r="AV16" s="9" t="s">
        <v>148</v>
      </c>
      <c r="AW16" s="12">
        <v>99.3262</v>
      </c>
      <c r="AX16" s="12">
        <v>99.357600000000005</v>
      </c>
      <c r="AY16" s="12">
        <v>2.1934082300000002</v>
      </c>
      <c r="AZ16" s="12">
        <v>2.1935865463000002</v>
      </c>
      <c r="BA16" s="13">
        <v>2.2628635699999999</v>
      </c>
      <c r="BB16" s="13">
        <v>2.2628907196000001</v>
      </c>
      <c r="BC16" s="6"/>
      <c r="BD16" s="9"/>
      <c r="BE16" s="12">
        <v>2.1934973881499999</v>
      </c>
      <c r="BF16" s="12">
        <v>2.2628771448</v>
      </c>
      <c r="BG16" s="7">
        <v>99.341899999999995</v>
      </c>
      <c r="BH16" s="7"/>
      <c r="BI16" s="9">
        <v>0</v>
      </c>
      <c r="BJ16" s="7">
        <v>0</v>
      </c>
      <c r="BK16" s="6" t="s">
        <v>100</v>
      </c>
      <c r="BL16" s="6" t="s">
        <v>81</v>
      </c>
      <c r="BM16" s="6" t="s">
        <v>81</v>
      </c>
      <c r="BN16" s="14">
        <v>1</v>
      </c>
      <c r="BO16" s="6" t="s">
        <v>81</v>
      </c>
      <c r="BP16" s="25">
        <v>247300777.25999999</v>
      </c>
      <c r="BQ16" s="7">
        <v>240602.054</v>
      </c>
      <c r="BR16" s="25">
        <v>3039498.1</v>
      </c>
    </row>
    <row r="17" spans="1:70" x14ac:dyDescent="0.25">
      <c r="A17" s="5">
        <v>46265</v>
      </c>
      <c r="B17" s="6" t="s">
        <v>93</v>
      </c>
      <c r="C17" s="6" t="s">
        <v>94</v>
      </c>
      <c r="D17" s="6" t="s">
        <v>115</v>
      </c>
      <c r="E17" s="6" t="s">
        <v>95</v>
      </c>
      <c r="F17" s="6" t="s">
        <v>116</v>
      </c>
      <c r="G17" s="6" t="s">
        <v>108</v>
      </c>
      <c r="H17" s="6" t="s">
        <v>109</v>
      </c>
      <c r="I17" s="6" t="s">
        <v>103</v>
      </c>
      <c r="J17" s="6" t="s">
        <v>103</v>
      </c>
      <c r="K17" s="7">
        <v>201600</v>
      </c>
      <c r="L17" s="7">
        <v>100</v>
      </c>
      <c r="M17" s="7">
        <v>102.09990000000001</v>
      </c>
      <c r="N17" s="7">
        <v>102.0026</v>
      </c>
      <c r="O17" s="7">
        <v>-9.7299999999999998E-2</v>
      </c>
      <c r="P17" s="8">
        <v>-9.5298820077198898E-4</v>
      </c>
      <c r="Q17" s="9" t="s">
        <v>149</v>
      </c>
      <c r="R17" s="9" t="s">
        <v>150</v>
      </c>
      <c r="S17" s="7">
        <v>103.23612900000001</v>
      </c>
      <c r="T17" s="7">
        <v>20812403.510000002</v>
      </c>
      <c r="U17" s="7">
        <v>20812403.510000002</v>
      </c>
      <c r="V17" s="25">
        <v>20563724.16</v>
      </c>
      <c r="W17" s="7">
        <v>20160000</v>
      </c>
      <c r="X17" s="10"/>
      <c r="Y17" s="10">
        <v>4065.6</v>
      </c>
      <c r="Z17" s="7">
        <v>-248679.35</v>
      </c>
      <c r="AA17" s="29">
        <v>8.3152687136038808E-2</v>
      </c>
      <c r="AB17" s="37">
        <v>8.4187408789135235E-2</v>
      </c>
      <c r="AC17" s="7">
        <v>191083.2</v>
      </c>
      <c r="AD17" s="7">
        <v>0</v>
      </c>
      <c r="AE17" s="22">
        <v>46265</v>
      </c>
      <c r="AF17" s="6" t="s">
        <v>104</v>
      </c>
      <c r="AG17" s="12">
        <v>7.26</v>
      </c>
      <c r="AH17" s="22">
        <v>46217</v>
      </c>
      <c r="AI17" s="22">
        <v>46401</v>
      </c>
      <c r="AJ17" s="22">
        <v>47132</v>
      </c>
      <c r="AK17" s="13">
        <v>867</v>
      </c>
      <c r="AL17" s="22">
        <v>47132</v>
      </c>
      <c r="AM17" s="6" t="s">
        <v>99</v>
      </c>
      <c r="AN17" s="6" t="s">
        <v>80</v>
      </c>
      <c r="AO17" s="13"/>
      <c r="AP17" s="6"/>
      <c r="AQ17" s="6" t="s">
        <v>86</v>
      </c>
      <c r="AR17" s="6"/>
      <c r="AS17" s="6" t="s">
        <v>85</v>
      </c>
      <c r="AT17" s="6" t="s">
        <v>85</v>
      </c>
      <c r="AU17" s="9" t="s">
        <v>150</v>
      </c>
      <c r="AV17" s="9" t="s">
        <v>151</v>
      </c>
      <c r="AW17" s="12">
        <v>102.00239999999999</v>
      </c>
      <c r="AX17" s="12">
        <v>102.0027</v>
      </c>
      <c r="AY17" s="12">
        <v>2.1347822000000001</v>
      </c>
      <c r="AZ17" s="12">
        <v>2.1347838906000001</v>
      </c>
      <c r="BA17" s="13">
        <v>2.2023655199999999</v>
      </c>
      <c r="BB17" s="13">
        <v>2.2023658117</v>
      </c>
      <c r="BC17" s="6"/>
      <c r="BD17" s="9"/>
      <c r="BE17" s="12">
        <v>2.1347831513000002</v>
      </c>
      <c r="BF17" s="12">
        <v>2.2023656820999999</v>
      </c>
      <c r="BG17" s="7">
        <v>102.0026</v>
      </c>
      <c r="BH17" s="7"/>
      <c r="BI17" s="9">
        <v>0</v>
      </c>
      <c r="BJ17" s="7">
        <v>0</v>
      </c>
      <c r="BK17" s="6" t="s">
        <v>100</v>
      </c>
      <c r="BL17" s="6" t="s">
        <v>81</v>
      </c>
      <c r="BM17" s="6" t="s">
        <v>81</v>
      </c>
      <c r="BN17" s="14">
        <v>1</v>
      </c>
      <c r="BO17" s="6" t="s">
        <v>81</v>
      </c>
      <c r="BP17" s="25">
        <v>247300777.25999999</v>
      </c>
      <c r="BQ17" s="7">
        <v>240602.054</v>
      </c>
      <c r="BR17" s="25">
        <v>3039498.1</v>
      </c>
    </row>
    <row r="18" spans="1:70" x14ac:dyDescent="0.25">
      <c r="W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DIRF</vt:lpstr>
      <vt:lpstr>Portfolio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Degamwar</dc:creator>
  <cp:lastModifiedBy>Dushyant Sarsonia</cp:lastModifiedBy>
  <dcterms:created xsi:type="dcterms:W3CDTF">2025-04-01T06:16:29Z</dcterms:created>
  <dcterms:modified xsi:type="dcterms:W3CDTF">2026-09-01T12:46:52Z</dcterms:modified>
</cp:coreProperties>
</file>